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650" windowHeight="4215" activeTab="6"/>
  </bookViews>
  <sheets>
    <sheet name="р 1" sheetId="1" r:id="rId1"/>
    <sheet name="р 2" sheetId="4" r:id="rId2"/>
    <sheet name="р 2 прод " sheetId="40" r:id="rId3"/>
    <sheet name=" справка 1" sheetId="23" r:id="rId4"/>
    <sheet name="р 3" sheetId="24" r:id="rId5"/>
    <sheet name=" справка 2" sheetId="39" r:id="rId6"/>
    <sheet name="Форма" sheetId="38" r:id="rId7"/>
    <sheet name="Лист1" sheetId="41" r:id="rId8"/>
    <sheet name="Лист2" sheetId="42" r:id="rId9"/>
    <sheet name="Лист3" sheetId="43" r:id="rId10"/>
    <sheet name="Лист4" sheetId="4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" hidden="1">'р 2'!$2:$19</definedName>
    <definedName name="_xlnm.Print_Titles" localSheetId="3">' справка 1'!$A:$A</definedName>
    <definedName name="_xlnm.Print_Titles" localSheetId="5">' справка 2'!$A:$A</definedName>
    <definedName name="_xlnm.Print_Titles" localSheetId="0">'р 1'!$A:$A</definedName>
    <definedName name="_xlnm.Print_Titles" localSheetId="1">'р 2'!$A:$A</definedName>
    <definedName name="_xlnm.Print_Titles" localSheetId="2">'р 2 прод '!$A:$A</definedName>
    <definedName name="_xlnm.Print_Titles" localSheetId="4">'р 3'!$A:$A</definedName>
    <definedName name="_xlnm.Print_Area" localSheetId="3">' справка 1'!$A$1:$M$40</definedName>
    <definedName name="_xlnm.Print_Area" localSheetId="5">' справка 2'!$A$1:$M$40</definedName>
    <definedName name="_xlnm.Print_Area" localSheetId="0">'р 1'!$A$1:$DJ$21</definedName>
    <definedName name="_xlnm.Print_Area" localSheetId="2">'р 2 прод '!$A$1:$GP$40</definedName>
    <definedName name="_xlnm.Print_Area" localSheetId="4">'р 3'!$A$1:$DT$29</definedName>
    <definedName name="_xlnm.Print_Area" localSheetId="6">Форма!$C$1:$BK$172</definedName>
  </definedNames>
  <calcPr calcId="125725" fullPrecision="0"/>
</workbook>
</file>

<file path=xl/calcChain.xml><?xml version="1.0" encoding="utf-8"?>
<calcChain xmlns="http://schemas.openxmlformats.org/spreadsheetml/2006/main">
  <c r="DB11" i="1"/>
  <c r="DH11"/>
  <c r="C11"/>
  <c r="BM74" i="38" l="1"/>
  <c r="J9" i="24" l="1"/>
  <c r="GU10" i="4"/>
  <c r="G11" i="40"/>
  <c r="H11"/>
  <c r="G12"/>
  <c r="H12" s="1"/>
  <c r="G13"/>
  <c r="H13" s="1"/>
  <c r="HH10" i="4"/>
  <c r="HF10"/>
  <c r="HD10"/>
  <c r="HB10"/>
  <c r="GV10"/>
  <c r="HR9"/>
  <c r="IA10"/>
  <c r="HT10"/>
  <c r="HN10"/>
  <c r="HR10"/>
  <c r="IC10"/>
  <c r="HY10"/>
  <c r="HX10"/>
  <c r="CF11" i="1"/>
  <c r="DB5"/>
  <c r="HZ10" i="4" l="1"/>
  <c r="HK10"/>
  <c r="BS10"/>
  <c r="AA27" i="24"/>
  <c r="X27"/>
  <c r="DB6" i="1" l="1"/>
  <c r="GA20" i="40" l="1"/>
  <c r="BM98" i="38"/>
  <c r="BM100"/>
  <c r="BM101"/>
  <c r="BK78"/>
  <c r="BM60"/>
  <c r="BM61"/>
  <c r="BM62"/>
  <c r="BM63"/>
  <c r="BM64"/>
  <c r="BM65"/>
  <c r="BM71"/>
  <c r="BM72"/>
  <c r="BM79"/>
  <c r="BM85"/>
  <c r="BM87"/>
  <c r="BM88"/>
  <c r="BM89"/>
  <c r="BM90"/>
  <c r="BM91"/>
  <c r="BM92"/>
  <c r="BM93"/>
  <c r="BM95"/>
  <c r="BM58"/>
  <c r="BM54"/>
  <c r="EZ27" i="4"/>
  <c r="CJ6" i="1"/>
  <c r="CJ7"/>
  <c r="CJ8"/>
  <c r="CJ9"/>
  <c r="CJ10"/>
  <c r="DH9" l="1"/>
  <c r="DH10"/>
  <c r="DH7"/>
  <c r="DH8"/>
  <c r="DH12"/>
  <c r="DH13"/>
  <c r="DH14"/>
  <c r="DH15"/>
  <c r="DH16"/>
  <c r="DH17"/>
  <c r="DH18"/>
  <c r="DH19"/>
  <c r="DH20"/>
  <c r="DH21"/>
  <c r="DH22"/>
  <c r="DH23"/>
  <c r="DH24"/>
  <c r="DH25"/>
  <c r="DH26"/>
  <c r="DH27"/>
  <c r="DH6"/>
  <c r="CF6" l="1"/>
  <c r="CF7"/>
  <c r="CF8"/>
  <c r="CF9"/>
  <c r="CF10"/>
  <c r="CF12"/>
  <c r="CF13"/>
  <c r="CF14"/>
  <c r="CF15"/>
  <c r="CF16"/>
  <c r="CF17"/>
  <c r="CF18"/>
  <c r="CF19"/>
  <c r="CF20"/>
  <c r="CF21"/>
  <c r="CF22"/>
  <c r="CF23"/>
  <c r="CF24"/>
  <c r="CF25"/>
  <c r="CF26"/>
  <c r="CF27"/>
  <c r="FS27" i="4" l="1"/>
  <c r="T27"/>
  <c r="L27"/>
  <c r="H7" i="1"/>
  <c r="H6"/>
  <c r="H8"/>
  <c r="H10"/>
  <c r="H11"/>
  <c r="H12"/>
  <c r="H13"/>
  <c r="H14"/>
  <c r="H15"/>
  <c r="H16"/>
  <c r="H17"/>
  <c r="H18"/>
  <c r="H19"/>
  <c r="H21"/>
  <c r="H5"/>
  <c r="AC27" i="4"/>
  <c r="B21" i="24"/>
  <c r="B22"/>
  <c r="B23"/>
  <c r="B24"/>
  <c r="B25"/>
  <c r="B26"/>
  <c r="B6"/>
  <c r="B8"/>
  <c r="B9"/>
  <c r="B10"/>
  <c r="B11"/>
  <c r="B13"/>
  <c r="B14"/>
  <c r="B15"/>
  <c r="B16"/>
  <c r="B17"/>
  <c r="B18"/>
  <c r="IJ26" i="4"/>
  <c r="C19" i="1"/>
  <c r="GS5" i="4"/>
  <c r="GS6"/>
  <c r="GS7"/>
  <c r="GS8"/>
  <c r="GS9"/>
  <c r="GS10"/>
  <c r="GS11"/>
  <c r="GS12"/>
  <c r="GS13"/>
  <c r="GS14"/>
  <c r="GS15"/>
  <c r="GS16"/>
  <c r="GS17"/>
  <c r="GS18"/>
  <c r="GS19"/>
  <c r="GS20"/>
  <c r="GS21"/>
  <c r="GS22"/>
  <c r="GS23"/>
  <c r="GS24"/>
  <c r="GS25"/>
  <c r="GS26"/>
  <c r="GT5"/>
  <c r="GT6"/>
  <c r="GT7"/>
  <c r="GT8"/>
  <c r="GT9"/>
  <c r="GT10"/>
  <c r="GT11"/>
  <c r="GT12"/>
  <c r="GT13"/>
  <c r="GT14"/>
  <c r="GT15"/>
  <c r="GT16"/>
  <c r="GT17"/>
  <c r="GT18"/>
  <c r="GT19"/>
  <c r="GT20"/>
  <c r="GT21"/>
  <c r="GT22"/>
  <c r="GT23"/>
  <c r="GT24"/>
  <c r="GT25"/>
  <c r="GT26"/>
  <c r="GU5"/>
  <c r="GU6"/>
  <c r="GU7"/>
  <c r="GU8"/>
  <c r="GU9"/>
  <c r="GU11"/>
  <c r="GU12"/>
  <c r="GU13"/>
  <c r="GU14"/>
  <c r="GU15"/>
  <c r="GU16"/>
  <c r="GU17"/>
  <c r="GU18"/>
  <c r="GU19"/>
  <c r="GU20"/>
  <c r="GU21"/>
  <c r="GU22"/>
  <c r="GU23"/>
  <c r="GU24"/>
  <c r="GU25"/>
  <c r="GU26"/>
  <c r="GV5"/>
  <c r="GV6"/>
  <c r="GV7"/>
  <c r="GV8"/>
  <c r="GV9"/>
  <c r="GV11"/>
  <c r="GV12"/>
  <c r="GV13"/>
  <c r="GV14"/>
  <c r="GV15"/>
  <c r="GV16"/>
  <c r="GV17"/>
  <c r="GV18"/>
  <c r="GV19"/>
  <c r="GV20"/>
  <c r="GV21"/>
  <c r="GV22"/>
  <c r="GV23"/>
  <c r="GV24"/>
  <c r="GV25"/>
  <c r="GV26"/>
  <c r="GY5"/>
  <c r="GY6"/>
  <c r="GY7"/>
  <c r="GY8"/>
  <c r="GY9"/>
  <c r="GY11"/>
  <c r="GY12"/>
  <c r="GY13"/>
  <c r="GY14"/>
  <c r="GY15"/>
  <c r="GY16"/>
  <c r="GY17"/>
  <c r="GY18"/>
  <c r="GY19"/>
  <c r="GY20"/>
  <c r="GY21"/>
  <c r="GY22"/>
  <c r="GY23"/>
  <c r="GY24"/>
  <c r="GY25"/>
  <c r="GY26"/>
  <c r="HB5"/>
  <c r="HB6"/>
  <c r="HB7"/>
  <c r="HB8"/>
  <c r="HB9"/>
  <c r="HB11"/>
  <c r="HB12"/>
  <c r="HB13"/>
  <c r="HB14"/>
  <c r="HB15"/>
  <c r="HB16"/>
  <c r="HB17"/>
  <c r="HB18"/>
  <c r="HB19"/>
  <c r="HB20"/>
  <c r="HB21"/>
  <c r="HB22"/>
  <c r="HB23"/>
  <c r="HB24"/>
  <c r="HB25"/>
  <c r="HB26"/>
  <c r="HC5"/>
  <c r="HC6"/>
  <c r="HC7"/>
  <c r="HC8"/>
  <c r="HC9"/>
  <c r="HC10"/>
  <c r="HC11"/>
  <c r="HC12"/>
  <c r="HC13"/>
  <c r="HC14"/>
  <c r="HC15"/>
  <c r="HC16"/>
  <c r="HC17"/>
  <c r="HC18"/>
  <c r="HC19"/>
  <c r="HC20"/>
  <c r="HC21"/>
  <c r="HC22"/>
  <c r="HC23"/>
  <c r="HC24"/>
  <c r="HC25"/>
  <c r="HC26"/>
  <c r="HD5"/>
  <c r="HD6"/>
  <c r="HD7"/>
  <c r="HD8"/>
  <c r="HD9"/>
  <c r="HD11"/>
  <c r="HD12"/>
  <c r="HD13"/>
  <c r="HD14"/>
  <c r="HD15"/>
  <c r="HD16"/>
  <c r="HD17"/>
  <c r="HD18"/>
  <c r="HD19"/>
  <c r="HD20"/>
  <c r="HD21"/>
  <c r="HD22"/>
  <c r="HD23"/>
  <c r="HD24"/>
  <c r="HD25"/>
  <c r="HD26"/>
  <c r="FB9"/>
  <c r="Z6" i="1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Y6"/>
  <c r="Y7"/>
  <c r="Y8"/>
  <c r="Y9"/>
  <c r="Y10"/>
  <c r="Y11"/>
  <c r="Y12"/>
  <c r="CL12" s="1"/>
  <c r="Y13"/>
  <c r="CL13" s="1"/>
  <c r="Y14"/>
  <c r="CL14" s="1"/>
  <c r="Y15"/>
  <c r="CL15" s="1"/>
  <c r="Y16"/>
  <c r="CL16" s="1"/>
  <c r="Y17"/>
  <c r="CL17" s="1"/>
  <c r="Y18"/>
  <c r="CL18" s="1"/>
  <c r="Y19"/>
  <c r="CL19" s="1"/>
  <c r="Y20"/>
  <c r="CL20" s="1"/>
  <c r="Y21"/>
  <c r="CL21" s="1"/>
  <c r="Y22"/>
  <c r="CL22" s="1"/>
  <c r="Y23"/>
  <c r="CL23" s="1"/>
  <c r="Y24"/>
  <c r="CL24" s="1"/>
  <c r="Y25"/>
  <c r="CL25" s="1"/>
  <c r="Y26"/>
  <c r="CL26" s="1"/>
  <c r="Y27"/>
  <c r="CL27" s="1"/>
  <c r="V6"/>
  <c r="V7"/>
  <c r="V8"/>
  <c r="V9"/>
  <c r="V10"/>
  <c r="V11"/>
  <c r="V28" s="1"/>
  <c r="V12"/>
  <c r="V13"/>
  <c r="V14"/>
  <c r="V15"/>
  <c r="V16"/>
  <c r="V17"/>
  <c r="V18"/>
  <c r="V19"/>
  <c r="V20"/>
  <c r="V21"/>
  <c r="V22"/>
  <c r="V23"/>
  <c r="V24"/>
  <c r="V25"/>
  <c r="V26"/>
  <c r="V27"/>
  <c r="Z5"/>
  <c r="Y5"/>
  <c r="V5"/>
  <c r="DB21"/>
  <c r="DB22"/>
  <c r="DB23"/>
  <c r="B4" i="24"/>
  <c r="B20"/>
  <c r="EU4" i="40"/>
  <c r="EU5"/>
  <c r="EU6"/>
  <c r="EU7"/>
  <c r="EU8"/>
  <c r="EU9"/>
  <c r="EU10"/>
  <c r="EU11"/>
  <c r="EU12"/>
  <c r="EU13"/>
  <c r="EU14"/>
  <c r="EU15"/>
  <c r="EU16"/>
  <c r="EU17"/>
  <c r="EU18"/>
  <c r="EU19"/>
  <c r="EU20"/>
  <c r="EU21"/>
  <c r="EU22"/>
  <c r="EU23"/>
  <c r="EU24"/>
  <c r="EU25"/>
  <c r="EU26"/>
  <c r="EU27"/>
  <c r="EU28"/>
  <c r="EU29"/>
  <c r="EU30"/>
  <c r="EU31"/>
  <c r="EU32"/>
  <c r="EU33"/>
  <c r="EU34"/>
  <c r="EU35"/>
  <c r="EU36"/>
  <c r="EU37"/>
  <c r="EU39"/>
  <c r="W38"/>
  <c r="L38"/>
  <c r="F38"/>
  <c r="F40" s="1"/>
  <c r="Q28" i="1"/>
  <c r="CA8" i="4"/>
  <c r="CA9"/>
  <c r="CA11"/>
  <c r="CB11" s="1"/>
  <c r="CA12"/>
  <c r="CB12" s="1"/>
  <c r="CA13"/>
  <c r="CA14"/>
  <c r="CA15"/>
  <c r="CB15" s="1"/>
  <c r="CA16"/>
  <c r="CB16" s="1"/>
  <c r="CA17"/>
  <c r="CA18"/>
  <c r="CA19"/>
  <c r="CB19" s="1"/>
  <c r="CA20"/>
  <c r="CA21"/>
  <c r="CA22"/>
  <c r="CA23"/>
  <c r="CB23" s="1"/>
  <c r="CA24"/>
  <c r="CA25"/>
  <c r="CA26"/>
  <c r="BX8"/>
  <c r="BY8" s="1"/>
  <c r="BX9"/>
  <c r="BX11"/>
  <c r="BY11" s="1"/>
  <c r="CC27" s="1"/>
  <c r="BX12"/>
  <c r="BY12" s="1"/>
  <c r="BX13"/>
  <c r="BX14"/>
  <c r="BX15"/>
  <c r="BY15" s="1"/>
  <c r="BX16"/>
  <c r="BY16" s="1"/>
  <c r="BX17"/>
  <c r="BX18"/>
  <c r="BX19"/>
  <c r="BY19" s="1"/>
  <c r="BX20"/>
  <c r="BY20" s="1"/>
  <c r="BX21"/>
  <c r="BX22"/>
  <c r="BX23"/>
  <c r="BY23" s="1"/>
  <c r="BX24"/>
  <c r="BY24" s="1"/>
  <c r="BX25"/>
  <c r="BX26"/>
  <c r="BZ27"/>
  <c r="CK27"/>
  <c r="CJ27"/>
  <c r="FK14"/>
  <c r="FL14" s="1"/>
  <c r="FK15"/>
  <c r="FL15" s="1"/>
  <c r="FK16"/>
  <c r="FK17"/>
  <c r="FK18"/>
  <c r="FL18" s="1"/>
  <c r="FK19"/>
  <c r="FK20"/>
  <c r="FL20" s="1"/>
  <c r="FK21"/>
  <c r="FK22"/>
  <c r="FK23"/>
  <c r="FL23" s="1"/>
  <c r="FK24"/>
  <c r="FL24" s="1"/>
  <c r="FK25"/>
  <c r="FK26"/>
  <c r="FL26" s="1"/>
  <c r="FH19"/>
  <c r="FH15"/>
  <c r="FI15" s="1"/>
  <c r="FH16"/>
  <c r="FI16" s="1"/>
  <c r="FH17"/>
  <c r="FI17" s="1"/>
  <c r="FH18"/>
  <c r="FI18" s="1"/>
  <c r="FH20"/>
  <c r="FI20" s="1"/>
  <c r="FH21"/>
  <c r="FI21" s="1"/>
  <c r="FH22"/>
  <c r="FI22" s="1"/>
  <c r="FH23"/>
  <c r="FI23" s="1"/>
  <c r="FH24"/>
  <c r="FH25"/>
  <c r="FH26"/>
  <c r="FI26" s="1"/>
  <c r="FB15"/>
  <c r="FC15" s="1"/>
  <c r="FB16"/>
  <c r="FC16" s="1"/>
  <c r="FB17"/>
  <c r="FB18"/>
  <c r="FC18" s="1"/>
  <c r="FB19"/>
  <c r="FB20"/>
  <c r="FC20" s="1"/>
  <c r="FB21"/>
  <c r="FB22"/>
  <c r="FB23"/>
  <c r="FC23" s="1"/>
  <c r="FB24"/>
  <c r="FB25"/>
  <c r="FB26"/>
  <c r="J27"/>
  <c r="DN27" i="24"/>
  <c r="DC15"/>
  <c r="DC9"/>
  <c r="DC6"/>
  <c r="CC27"/>
  <c r="BG4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H4"/>
  <c r="BH5"/>
  <c r="BV5" s="1"/>
  <c r="BT5" s="1"/>
  <c r="BH6"/>
  <c r="BH7"/>
  <c r="BV7" s="1"/>
  <c r="BT7" s="1"/>
  <c r="BH8"/>
  <c r="BH9"/>
  <c r="BV9" s="1"/>
  <c r="BT9" s="1"/>
  <c r="BH10"/>
  <c r="BH11"/>
  <c r="BV11"/>
  <c r="BT11" s="1"/>
  <c r="BH12"/>
  <c r="BV12" s="1"/>
  <c r="BT12" s="1"/>
  <c r="BH13"/>
  <c r="BH14"/>
  <c r="BV14" s="1"/>
  <c r="BT14" s="1"/>
  <c r="BH15"/>
  <c r="BV15" s="1"/>
  <c r="BT15" s="1"/>
  <c r="BH16"/>
  <c r="BV16" s="1"/>
  <c r="BT16" s="1"/>
  <c r="BH17"/>
  <c r="BH18"/>
  <c r="BH19"/>
  <c r="BV19" s="1"/>
  <c r="BT19" s="1"/>
  <c r="BH20"/>
  <c r="BV20" s="1"/>
  <c r="BT20" s="1"/>
  <c r="BH21"/>
  <c r="BV21" s="1"/>
  <c r="BT21" s="1"/>
  <c r="BH22"/>
  <c r="BH23"/>
  <c r="BV23"/>
  <c r="BT23" s="1"/>
  <c r="BH24"/>
  <c r="BV24" s="1"/>
  <c r="BT24" s="1"/>
  <c r="BH25"/>
  <c r="BH26"/>
  <c r="BV26" s="1"/>
  <c r="BT26" s="1"/>
  <c r="BF13"/>
  <c r="BF14"/>
  <c r="FR27" i="4"/>
  <c r="FQ27"/>
  <c r="FJ27"/>
  <c r="FE27"/>
  <c r="FD27"/>
  <c r="FA27"/>
  <c r="W27"/>
  <c r="S27"/>
  <c r="FK5"/>
  <c r="FK6"/>
  <c r="FL6" s="1"/>
  <c r="FK7"/>
  <c r="FK8"/>
  <c r="FK9"/>
  <c r="FL9" s="1"/>
  <c r="FL10"/>
  <c r="FK11"/>
  <c r="FK12"/>
  <c r="FL12" s="1"/>
  <c r="FK13"/>
  <c r="FL13" s="1"/>
  <c r="FN27"/>
  <c r="FH5"/>
  <c r="FI5" s="1"/>
  <c r="FH6"/>
  <c r="FI6" s="1"/>
  <c r="FH7"/>
  <c r="FH8"/>
  <c r="FH9"/>
  <c r="FI9" s="1"/>
  <c r="FI10"/>
  <c r="FH11"/>
  <c r="FH12"/>
  <c r="FH13"/>
  <c r="FI13" s="1"/>
  <c r="FH14"/>
  <c r="FI14" s="1"/>
  <c r="DR6" i="24"/>
  <c r="DR8"/>
  <c r="DR9"/>
  <c r="DR13"/>
  <c r="DR14"/>
  <c r="DR15"/>
  <c r="DR16"/>
  <c r="DR17"/>
  <c r="DR18"/>
  <c r="DR19"/>
  <c r="DR20"/>
  <c r="DR26"/>
  <c r="DQ27"/>
  <c r="DO18"/>
  <c r="DO19"/>
  <c r="DB20" i="1" s="1"/>
  <c r="DO23" i="24"/>
  <c r="DB24" i="1" s="1"/>
  <c r="DO24" i="24"/>
  <c r="DB25" i="1" s="1"/>
  <c r="DO25" i="24"/>
  <c r="DB26" i="1" s="1"/>
  <c r="DO26" i="24"/>
  <c r="DB27" i="1" s="1"/>
  <c r="DM27" i="24"/>
  <c r="DK27"/>
  <c r="DJ27"/>
  <c r="DH27"/>
  <c r="DF27"/>
  <c r="DG27"/>
  <c r="DE27"/>
  <c r="DD27"/>
  <c r="DB8"/>
  <c r="AZ9" i="1" s="1"/>
  <c r="DB9" i="24"/>
  <c r="DB13"/>
  <c r="DB14"/>
  <c r="CW14" s="1"/>
  <c r="DB15"/>
  <c r="CW15" s="1"/>
  <c r="DB16"/>
  <c r="CW16" s="1"/>
  <c r="DB17"/>
  <c r="DB18"/>
  <c r="DB20"/>
  <c r="AZ21" i="1" s="1"/>
  <c r="DB22" i="24"/>
  <c r="DB23"/>
  <c r="CW23" s="1"/>
  <c r="DI23" s="1"/>
  <c r="DB24"/>
  <c r="CW24"/>
  <c r="DB25"/>
  <c r="CW25" s="1"/>
  <c r="DB26"/>
  <c r="CW26" s="1"/>
  <c r="CZ27"/>
  <c r="DA27"/>
  <c r="CY27"/>
  <c r="CX27"/>
  <c r="CV27"/>
  <c r="CT7"/>
  <c r="CT8"/>
  <c r="CT11"/>
  <c r="CT13"/>
  <c r="CT14"/>
  <c r="CT15"/>
  <c r="CT17"/>
  <c r="CT18"/>
  <c r="CT19"/>
  <c r="AW138" i="38"/>
  <c r="CT20" i="24"/>
  <c r="CT22"/>
  <c r="CT23"/>
  <c r="CT24"/>
  <c r="CT25"/>
  <c r="CT26"/>
  <c r="CR5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Q5"/>
  <c r="CQ6"/>
  <c r="CQ7"/>
  <c r="CQ8"/>
  <c r="CQ9"/>
  <c r="CQ10"/>
  <c r="CQ11"/>
  <c r="CQ12"/>
  <c r="CQ13"/>
  <c r="CQ14"/>
  <c r="CQ15"/>
  <c r="CQ16"/>
  <c r="CQ17"/>
  <c r="CQ18"/>
  <c r="CQ19"/>
  <c r="CQ20"/>
  <c r="CQ21"/>
  <c r="CQ22"/>
  <c r="CQ23"/>
  <c r="CQ24"/>
  <c r="CQ25"/>
  <c r="CQ26"/>
  <c r="CL5"/>
  <c r="CL6"/>
  <c r="CL7"/>
  <c r="CL8"/>
  <c r="CL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K5"/>
  <c r="CK6"/>
  <c r="CK7"/>
  <c r="CK8"/>
  <c r="CK9"/>
  <c r="CK10"/>
  <c r="CK11"/>
  <c r="CK12"/>
  <c r="CK13"/>
  <c r="CK14"/>
  <c r="CK15"/>
  <c r="CK16"/>
  <c r="CK17"/>
  <c r="CK18"/>
  <c r="CK19"/>
  <c r="CK20"/>
  <c r="CK21"/>
  <c r="CK22"/>
  <c r="CK23"/>
  <c r="CK24"/>
  <c r="CK25"/>
  <c r="CK26"/>
  <c r="CJ5"/>
  <c r="CJ6"/>
  <c r="CJ7"/>
  <c r="CH7" s="1"/>
  <c r="CJ8"/>
  <c r="CJ9"/>
  <c r="CJ10"/>
  <c r="CJ11"/>
  <c r="CJ12"/>
  <c r="CJ13"/>
  <c r="CJ14"/>
  <c r="CJ15"/>
  <c r="CJ16"/>
  <c r="CJ17"/>
  <c r="CJ18"/>
  <c r="CJ19"/>
  <c r="CJ20"/>
  <c r="CJ21"/>
  <c r="CJ22"/>
  <c r="CJ23"/>
  <c r="CJ24"/>
  <c r="CJ25"/>
  <c r="CJ26"/>
  <c r="CI5"/>
  <c r="CI6"/>
  <c r="CI7"/>
  <c r="CI8"/>
  <c r="CH8" s="1"/>
  <c r="CI9"/>
  <c r="CI10"/>
  <c r="CI11"/>
  <c r="CH11" s="1"/>
  <c r="CI12"/>
  <c r="CI13"/>
  <c r="CI14"/>
  <c r="CI15"/>
  <c r="CI16"/>
  <c r="CH16"/>
  <c r="CI17"/>
  <c r="CH17" s="1"/>
  <c r="CI18"/>
  <c r="CI19"/>
  <c r="CH19" s="1"/>
  <c r="CI20"/>
  <c r="CH20"/>
  <c r="CI21"/>
  <c r="CH21" s="1"/>
  <c r="CI22"/>
  <c r="CI23"/>
  <c r="CI24"/>
  <c r="CI25"/>
  <c r="CI26"/>
  <c r="CF27"/>
  <c r="CD27"/>
  <c r="BZ27"/>
  <c r="BY27"/>
  <c r="BX27"/>
  <c r="BW27"/>
  <c r="BV6"/>
  <c r="BT6" s="1"/>
  <c r="BV8"/>
  <c r="BT8" s="1"/>
  <c r="BV10"/>
  <c r="BT10" s="1"/>
  <c r="BV13"/>
  <c r="BT13" s="1"/>
  <c r="BV17"/>
  <c r="BT17" s="1"/>
  <c r="BV18"/>
  <c r="BT18" s="1"/>
  <c r="BV22"/>
  <c r="BT22" s="1"/>
  <c r="BV25"/>
  <c r="BT25" s="1"/>
  <c r="BU27"/>
  <c r="BR27"/>
  <c r="BP27"/>
  <c r="BO27"/>
  <c r="BI27"/>
  <c r="BJ27"/>
  <c r="BL27"/>
  <c r="AM27"/>
  <c r="AN27"/>
  <c r="AO27"/>
  <c r="AP27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L27"/>
  <c r="AF27"/>
  <c r="AG27"/>
  <c r="AH27"/>
  <c r="AI27"/>
  <c r="AJ27"/>
  <c r="AE27"/>
  <c r="AD27" s="1"/>
  <c r="R27"/>
  <c r="S27"/>
  <c r="T27"/>
  <c r="V27"/>
  <c r="Q27"/>
  <c r="W123" i="38" s="1"/>
  <c r="N27" i="24"/>
  <c r="D27"/>
  <c r="E27"/>
  <c r="F27"/>
  <c r="G27"/>
  <c r="BK27" s="1"/>
  <c r="H27"/>
  <c r="C27"/>
  <c r="R123" i="38"/>
  <c r="CW5" i="24"/>
  <c r="DI5" s="1"/>
  <c r="CW7"/>
  <c r="DI7" s="1"/>
  <c r="CW9"/>
  <c r="DI9"/>
  <c r="CW11"/>
  <c r="DI11" s="1"/>
  <c r="CW13"/>
  <c r="DI13" s="1"/>
  <c r="CW17"/>
  <c r="DI17"/>
  <c r="CW19"/>
  <c r="DI19" s="1"/>
  <c r="CW21"/>
  <c r="DI21" s="1"/>
  <c r="CH5"/>
  <c r="CH13"/>
  <c r="CH15"/>
  <c r="CH23"/>
  <c r="AD5"/>
  <c r="AQ5" s="1"/>
  <c r="AD6"/>
  <c r="AD7"/>
  <c r="AQ7" s="1"/>
  <c r="AD8"/>
  <c r="AQ8" s="1"/>
  <c r="AD9"/>
  <c r="AQ9"/>
  <c r="AD10"/>
  <c r="AD11"/>
  <c r="AQ11" s="1"/>
  <c r="AD12"/>
  <c r="AD13"/>
  <c r="AD14"/>
  <c r="AD15"/>
  <c r="AQ15" s="1"/>
  <c r="AD16"/>
  <c r="AQ16"/>
  <c r="AD17"/>
  <c r="AQ17" s="1"/>
  <c r="AD18"/>
  <c r="AD19"/>
  <c r="AQ19" s="1"/>
  <c r="Z147" i="38" s="1"/>
  <c r="AD20" i="24"/>
  <c r="AD21"/>
  <c r="AD22"/>
  <c r="AD23"/>
  <c r="AQ23" s="1"/>
  <c r="AD24"/>
  <c r="AQ24" s="1"/>
  <c r="AD25"/>
  <c r="AQ25" s="1"/>
  <c r="AD26"/>
  <c r="U5"/>
  <c r="CM5" s="1"/>
  <c r="U6"/>
  <c r="CM6" s="1"/>
  <c r="U7"/>
  <c r="CM7" s="1"/>
  <c r="U8"/>
  <c r="CM8" s="1"/>
  <c r="U9"/>
  <c r="CM9" s="1"/>
  <c r="U10"/>
  <c r="CM10" s="1"/>
  <c r="U11"/>
  <c r="CM11" s="1"/>
  <c r="U12"/>
  <c r="CM12" s="1"/>
  <c r="U13"/>
  <c r="CM13" s="1"/>
  <c r="U14"/>
  <c r="CM14" s="1"/>
  <c r="U15"/>
  <c r="CM15" s="1"/>
  <c r="U16"/>
  <c r="CM16" s="1"/>
  <c r="U17"/>
  <c r="CM17" s="1"/>
  <c r="U18"/>
  <c r="CM18" s="1"/>
  <c r="CM19"/>
  <c r="U20"/>
  <c r="CM20" s="1"/>
  <c r="U21"/>
  <c r="CM21"/>
  <c r="U22"/>
  <c r="CM22" s="1"/>
  <c r="U23"/>
  <c r="CM23" s="1"/>
  <c r="U24"/>
  <c r="CM24"/>
  <c r="U25"/>
  <c r="CM25" s="1"/>
  <c r="U26"/>
  <c r="CM26" s="1"/>
  <c r="P5"/>
  <c r="P6"/>
  <c r="P7"/>
  <c r="P8"/>
  <c r="P9"/>
  <c r="P10"/>
  <c r="P11"/>
  <c r="P13"/>
  <c r="P14"/>
  <c r="P15"/>
  <c r="P16"/>
  <c r="P17"/>
  <c r="P18"/>
  <c r="P20"/>
  <c r="P21"/>
  <c r="P22"/>
  <c r="P23"/>
  <c r="P24"/>
  <c r="P25"/>
  <c r="P26"/>
  <c r="M14"/>
  <c r="M15"/>
  <c r="CS15" s="1"/>
  <c r="M16"/>
  <c r="BQ16" s="1"/>
  <c r="CE16" s="1"/>
  <c r="CS16"/>
  <c r="M17"/>
  <c r="M18"/>
  <c r="CS18" s="1"/>
  <c r="M19"/>
  <c r="BQ19" s="1"/>
  <c r="CE19" s="1"/>
  <c r="CS19"/>
  <c r="M20"/>
  <c r="CS20" s="1"/>
  <c r="M21"/>
  <c r="M22"/>
  <c r="CS22" s="1"/>
  <c r="M23"/>
  <c r="BQ23" s="1"/>
  <c r="CE23" s="1"/>
  <c r="M24"/>
  <c r="CS24" s="1"/>
  <c r="M25"/>
  <c r="CS26"/>
  <c r="J5"/>
  <c r="CP5"/>
  <c r="J6"/>
  <c r="I6" s="1"/>
  <c r="O6" s="1"/>
  <c r="J7"/>
  <c r="CP7" s="1"/>
  <c r="J8"/>
  <c r="CP9"/>
  <c r="J11"/>
  <c r="CP11"/>
  <c r="J12"/>
  <c r="J13"/>
  <c r="CP13" s="1"/>
  <c r="J14"/>
  <c r="I14" s="1"/>
  <c r="O14" s="1"/>
  <c r="CP14"/>
  <c r="J15"/>
  <c r="J16"/>
  <c r="I16" s="1"/>
  <c r="O16" s="1"/>
  <c r="J17"/>
  <c r="I17" s="1"/>
  <c r="O17" s="1"/>
  <c r="J18"/>
  <c r="J19"/>
  <c r="BN19" s="1"/>
  <c r="CB19" s="1"/>
  <c r="J20"/>
  <c r="J21"/>
  <c r="BN21" s="1"/>
  <c r="J22"/>
  <c r="BN22" s="1"/>
  <c r="BM22" s="1"/>
  <c r="BS22" s="1"/>
  <c r="J23"/>
  <c r="J24"/>
  <c r="BN24" s="1"/>
  <c r="CB24" s="1"/>
  <c r="J25"/>
  <c r="I25" s="1"/>
  <c r="O25" s="1"/>
  <c r="CP25"/>
  <c r="J26"/>
  <c r="BE16"/>
  <c r="BD16"/>
  <c r="CT16" s="1"/>
  <c r="BF16"/>
  <c r="BE12"/>
  <c r="BD12"/>
  <c r="CT12" s="1"/>
  <c r="BF12"/>
  <c r="BG27"/>
  <c r="AN123" i="38" s="1"/>
  <c r="CW22" i="24"/>
  <c r="DI22" s="1"/>
  <c r="CW20"/>
  <c r="DI20" s="1"/>
  <c r="CW10"/>
  <c r="DI10" s="1"/>
  <c r="CW8"/>
  <c r="DI8" s="1"/>
  <c r="CW6"/>
  <c r="DI6"/>
  <c r="BQ25"/>
  <c r="CE25" s="1"/>
  <c r="BQ15"/>
  <c r="CE15" s="1"/>
  <c r="BQ22"/>
  <c r="CE22" s="1"/>
  <c r="BF11"/>
  <c r="BE10"/>
  <c r="BD10"/>
  <c r="CT10" s="1"/>
  <c r="BF10"/>
  <c r="BE9"/>
  <c r="BD9"/>
  <c r="CT9" s="1"/>
  <c r="BF9"/>
  <c r="BF28"/>
  <c r="BF29"/>
  <c r="AK4"/>
  <c r="BF5"/>
  <c r="BF6"/>
  <c r="BF7"/>
  <c r="BF8"/>
  <c r="BF21"/>
  <c r="BF25"/>
  <c r="BE6"/>
  <c r="BD6"/>
  <c r="CT6" s="1"/>
  <c r="BE5"/>
  <c r="BD5"/>
  <c r="CT5" s="1"/>
  <c r="BE22"/>
  <c r="AY22"/>
  <c r="AY27" s="1"/>
  <c r="BE21"/>
  <c r="BD21"/>
  <c r="BE20"/>
  <c r="BE19"/>
  <c r="AJ147" i="38" s="1"/>
  <c r="GP25" i="40"/>
  <c r="GO25"/>
  <c r="GN25"/>
  <c r="GM25"/>
  <c r="GL25"/>
  <c r="GK25"/>
  <c r="GJ25"/>
  <c r="GI25"/>
  <c r="GH25"/>
  <c r="GG25"/>
  <c r="GF25"/>
  <c r="GE25"/>
  <c r="GD25"/>
  <c r="GC25"/>
  <c r="GB25"/>
  <c r="GA25"/>
  <c r="FZ25"/>
  <c r="FW25"/>
  <c r="FV25"/>
  <c r="FU25"/>
  <c r="FT25"/>
  <c r="FS25"/>
  <c r="FR25"/>
  <c r="FO25"/>
  <c r="FN25"/>
  <c r="FM25"/>
  <c r="FL25"/>
  <c r="FI25"/>
  <c r="FH25"/>
  <c r="FG25"/>
  <c r="FF25"/>
  <c r="FD25" s="1"/>
  <c r="FE25" s="1"/>
  <c r="FC25"/>
  <c r="FB25"/>
  <c r="FA25"/>
  <c r="EZ25"/>
  <c r="EY25"/>
  <c r="EX25"/>
  <c r="ET25"/>
  <c r="ES25"/>
  <c r="ER25"/>
  <c r="EQ25"/>
  <c r="EF25"/>
  <c r="EG25"/>
  <c r="DP25"/>
  <c r="DQ25" s="1"/>
  <c r="DA25"/>
  <c r="CJ25"/>
  <c r="CK25" s="1"/>
  <c r="BT25"/>
  <c r="BD25"/>
  <c r="EV25" s="1"/>
  <c r="EW25" s="1"/>
  <c r="AN25"/>
  <c r="AO25" s="1"/>
  <c r="X25"/>
  <c r="Y25" s="1"/>
  <c r="G25"/>
  <c r="H25" s="1"/>
  <c r="GP24"/>
  <c r="GO24"/>
  <c r="GN24"/>
  <c r="GM24"/>
  <c r="GL24"/>
  <c r="GK24"/>
  <c r="GJ24"/>
  <c r="GI24"/>
  <c r="GH24"/>
  <c r="GG24"/>
  <c r="GF24"/>
  <c r="GE24"/>
  <c r="GD24"/>
  <c r="GC24"/>
  <c r="GB24"/>
  <c r="GA24"/>
  <c r="FZ24"/>
  <c r="FW24"/>
  <c r="FV24"/>
  <c r="FU24"/>
  <c r="FT24"/>
  <c r="FS24"/>
  <c r="FR24"/>
  <c r="FO24"/>
  <c r="FN24"/>
  <c r="FM24"/>
  <c r="FL24"/>
  <c r="FI24"/>
  <c r="FH24"/>
  <c r="FG24"/>
  <c r="FF24"/>
  <c r="FC24"/>
  <c r="FB24"/>
  <c r="FA24"/>
  <c r="EZ24"/>
  <c r="EY24"/>
  <c r="EX24"/>
  <c r="ET24"/>
  <c r="ES24"/>
  <c r="ER24"/>
  <c r="EQ24"/>
  <c r="EF24"/>
  <c r="EG24" s="1"/>
  <c r="DP24"/>
  <c r="DQ24" s="1"/>
  <c r="DA24"/>
  <c r="CJ24"/>
  <c r="CK24" s="1"/>
  <c r="BT24"/>
  <c r="BD24"/>
  <c r="AN24"/>
  <c r="AO24" s="1"/>
  <c r="X24"/>
  <c r="Y24" s="1"/>
  <c r="G24"/>
  <c r="H24" s="1"/>
  <c r="GP23"/>
  <c r="GO23"/>
  <c r="GN23"/>
  <c r="GM23"/>
  <c r="GL23"/>
  <c r="GK23"/>
  <c r="GJ23"/>
  <c r="GI23"/>
  <c r="GH23"/>
  <c r="GG23"/>
  <c r="GF23"/>
  <c r="GE23"/>
  <c r="GD23"/>
  <c r="GC23"/>
  <c r="GB23"/>
  <c r="GA23"/>
  <c r="FZ23"/>
  <c r="FW23"/>
  <c r="FV23"/>
  <c r="FU23"/>
  <c r="FT23"/>
  <c r="FS23"/>
  <c r="FR23"/>
  <c r="FO23"/>
  <c r="FN23"/>
  <c r="FM23"/>
  <c r="FL23"/>
  <c r="FJ23" s="1"/>
  <c r="FI23"/>
  <c r="FH23"/>
  <c r="FG23"/>
  <c r="FF23"/>
  <c r="FC23"/>
  <c r="FB23"/>
  <c r="FA23"/>
  <c r="EZ23"/>
  <c r="EY23"/>
  <c r="EX23"/>
  <c r="ET23"/>
  <c r="ES23"/>
  <c r="ER23"/>
  <c r="EQ23"/>
  <c r="EF23"/>
  <c r="EG23" s="1"/>
  <c r="DP23"/>
  <c r="DQ23" s="1"/>
  <c r="DA23"/>
  <c r="CJ23"/>
  <c r="CK23" s="1"/>
  <c r="BT23"/>
  <c r="BU23"/>
  <c r="BD23"/>
  <c r="BE23" s="1"/>
  <c r="AN23"/>
  <c r="AO23" s="1"/>
  <c r="X23"/>
  <c r="Y23"/>
  <c r="G23"/>
  <c r="H23" s="1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W22"/>
  <c r="FV22"/>
  <c r="FU22"/>
  <c r="FT22"/>
  <c r="FS22"/>
  <c r="FR22"/>
  <c r="FO22"/>
  <c r="FN22"/>
  <c r="FM22"/>
  <c r="FJ22" s="1"/>
  <c r="FL22"/>
  <c r="FI22"/>
  <c r="FH22"/>
  <c r="FG22"/>
  <c r="FF22"/>
  <c r="FD22" s="1"/>
  <c r="FC22"/>
  <c r="FB22"/>
  <c r="FA22"/>
  <c r="EZ22"/>
  <c r="EY22"/>
  <c r="EX22"/>
  <c r="ET22"/>
  <c r="ES22"/>
  <c r="ER22"/>
  <c r="EQ22"/>
  <c r="EF22"/>
  <c r="EG22" s="1"/>
  <c r="DP22"/>
  <c r="DQ22" s="1"/>
  <c r="DA22"/>
  <c r="CJ22"/>
  <c r="CK22" s="1"/>
  <c r="BT22"/>
  <c r="BU22" s="1"/>
  <c r="BD22"/>
  <c r="BE22"/>
  <c r="AN22"/>
  <c r="AO22" s="1"/>
  <c r="X22"/>
  <c r="Y22" s="1"/>
  <c r="G22"/>
  <c r="H22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X21"/>
  <c r="FW21"/>
  <c r="FV21"/>
  <c r="FU21"/>
  <c r="FT21"/>
  <c r="FS21"/>
  <c r="FR21"/>
  <c r="FO21"/>
  <c r="FN21"/>
  <c r="FM21"/>
  <c r="FJ21" s="1"/>
  <c r="FL21"/>
  <c r="FI21"/>
  <c r="FH21"/>
  <c r="FG21"/>
  <c r="FF21"/>
  <c r="FC21"/>
  <c r="FB21"/>
  <c r="FA21"/>
  <c r="EZ21"/>
  <c r="EY21"/>
  <c r="EX21"/>
  <c r="ET21"/>
  <c r="ES21"/>
  <c r="ER21"/>
  <c r="EQ21"/>
  <c r="EF21"/>
  <c r="EG21" s="1"/>
  <c r="DP21"/>
  <c r="DQ21" s="1"/>
  <c r="DA21"/>
  <c r="CJ21"/>
  <c r="CK21" s="1"/>
  <c r="BT21"/>
  <c r="BD21"/>
  <c r="BE21" s="1"/>
  <c r="AN21"/>
  <c r="AO21" s="1"/>
  <c r="X21"/>
  <c r="Y21" s="1"/>
  <c r="G21"/>
  <c r="H21" s="1"/>
  <c r="GP20"/>
  <c r="GO20"/>
  <c r="GN20"/>
  <c r="GM20"/>
  <c r="GL20"/>
  <c r="GK20"/>
  <c r="GJ20"/>
  <c r="GI20"/>
  <c r="GH20"/>
  <c r="GG20"/>
  <c r="GF20"/>
  <c r="GE20"/>
  <c r="GD20"/>
  <c r="GC20"/>
  <c r="GB20"/>
  <c r="FZ20"/>
  <c r="FW20"/>
  <c r="FV20"/>
  <c r="FU20"/>
  <c r="FT20"/>
  <c r="FS20"/>
  <c r="FR20"/>
  <c r="FO20"/>
  <c r="FN20"/>
  <c r="FM20"/>
  <c r="FL20"/>
  <c r="FI20"/>
  <c r="FH20"/>
  <c r="FD20" s="1"/>
  <c r="FC20"/>
  <c r="FB20"/>
  <c r="FA20"/>
  <c r="EZ20"/>
  <c r="EY20"/>
  <c r="EX20"/>
  <c r="ET20"/>
  <c r="ES20"/>
  <c r="ER20"/>
  <c r="EQ20"/>
  <c r="EF20"/>
  <c r="EG20" s="1"/>
  <c r="DP20"/>
  <c r="DQ20" s="1"/>
  <c r="DA20"/>
  <c r="CJ20"/>
  <c r="CK20" s="1"/>
  <c r="BT20"/>
  <c r="BU20" s="1"/>
  <c r="BD20"/>
  <c r="AN20"/>
  <c r="AO20" s="1"/>
  <c r="X20"/>
  <c r="Y20"/>
  <c r="G20"/>
  <c r="H20" s="1"/>
  <c r="GP19"/>
  <c r="GO19"/>
  <c r="GN19"/>
  <c r="GM19"/>
  <c r="GL19"/>
  <c r="GK19"/>
  <c r="GJ19"/>
  <c r="GI19"/>
  <c r="GH19"/>
  <c r="GG19"/>
  <c r="GF19"/>
  <c r="GE19"/>
  <c r="GD19"/>
  <c r="GC19"/>
  <c r="GB19"/>
  <c r="GA19"/>
  <c r="FZ19"/>
  <c r="FW19"/>
  <c r="FV19"/>
  <c r="FU19"/>
  <c r="FT19"/>
  <c r="FS19"/>
  <c r="FR19"/>
  <c r="FO19"/>
  <c r="FN19"/>
  <c r="FM19"/>
  <c r="FL19"/>
  <c r="FI19"/>
  <c r="FH19"/>
  <c r="FG19"/>
  <c r="FF19"/>
  <c r="FC19"/>
  <c r="FB19"/>
  <c r="FA19"/>
  <c r="EZ19"/>
  <c r="EY19"/>
  <c r="EX19"/>
  <c r="ET19"/>
  <c r="ES19"/>
  <c r="ER19"/>
  <c r="EQ19"/>
  <c r="EF19"/>
  <c r="EG19" s="1"/>
  <c r="DP19"/>
  <c r="DQ19"/>
  <c r="DA19"/>
  <c r="CJ19"/>
  <c r="CK19" s="1"/>
  <c r="BT19"/>
  <c r="BD19"/>
  <c r="BE19" s="1"/>
  <c r="AN19"/>
  <c r="AO19" s="1"/>
  <c r="X19"/>
  <c r="Y19" s="1"/>
  <c r="G19"/>
  <c r="H19" s="1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W18"/>
  <c r="FV18"/>
  <c r="FU18"/>
  <c r="FT18"/>
  <c r="FS18"/>
  <c r="FR18"/>
  <c r="FO18"/>
  <c r="FN18"/>
  <c r="FM18"/>
  <c r="FL18"/>
  <c r="FI18"/>
  <c r="FH18"/>
  <c r="FG18"/>
  <c r="FF18"/>
  <c r="FC18"/>
  <c r="FB18"/>
  <c r="FA18"/>
  <c r="EZ18"/>
  <c r="EY18"/>
  <c r="EX18"/>
  <c r="ET18"/>
  <c r="ES18"/>
  <c r="ER18"/>
  <c r="EQ18"/>
  <c r="EF18"/>
  <c r="EG18" s="1"/>
  <c r="DP18"/>
  <c r="DQ18" s="1"/>
  <c r="DA18"/>
  <c r="CJ18"/>
  <c r="CK18" s="1"/>
  <c r="BT18"/>
  <c r="BU18" s="1"/>
  <c r="BD18"/>
  <c r="BE18" s="1"/>
  <c r="AN18"/>
  <c r="AO18" s="1"/>
  <c r="X18"/>
  <c r="Y18" s="1"/>
  <c r="G18"/>
  <c r="H18" s="1"/>
  <c r="GP4"/>
  <c r="GP5"/>
  <c r="GP6"/>
  <c r="GP7"/>
  <c r="GP8"/>
  <c r="GP9"/>
  <c r="GP10"/>
  <c r="GP11"/>
  <c r="GO4"/>
  <c r="GO5"/>
  <c r="GO6"/>
  <c r="GO7"/>
  <c r="GO8"/>
  <c r="GO9"/>
  <c r="GO10"/>
  <c r="GO11"/>
  <c r="GN4"/>
  <c r="GN5"/>
  <c r="GN6"/>
  <c r="GN7"/>
  <c r="GN8"/>
  <c r="GN9"/>
  <c r="GN10"/>
  <c r="GN11"/>
  <c r="GM4"/>
  <c r="GM5"/>
  <c r="GM6"/>
  <c r="GM7"/>
  <c r="GM8"/>
  <c r="GM9"/>
  <c r="GM10"/>
  <c r="GM11"/>
  <c r="GL4"/>
  <c r="GL5"/>
  <c r="GL6"/>
  <c r="GL7"/>
  <c r="GL8"/>
  <c r="GL9"/>
  <c r="GL10"/>
  <c r="GL11"/>
  <c r="GK4"/>
  <c r="GK5"/>
  <c r="GK6"/>
  <c r="GK7"/>
  <c r="GK8"/>
  <c r="GK9"/>
  <c r="GK10"/>
  <c r="GK11"/>
  <c r="GJ4"/>
  <c r="GJ5"/>
  <c r="GJ6"/>
  <c r="GJ7"/>
  <c r="GJ8"/>
  <c r="GJ9"/>
  <c r="GJ10"/>
  <c r="GJ11"/>
  <c r="GI4"/>
  <c r="GI5"/>
  <c r="GI6"/>
  <c r="GI7"/>
  <c r="GI8"/>
  <c r="GI9"/>
  <c r="GI10"/>
  <c r="GI11"/>
  <c r="GH4"/>
  <c r="GH5"/>
  <c r="GH6"/>
  <c r="GH7"/>
  <c r="GH8"/>
  <c r="GH9"/>
  <c r="GH10"/>
  <c r="GH11"/>
  <c r="GG4"/>
  <c r="GG5"/>
  <c r="GG6"/>
  <c r="GG7"/>
  <c r="GG8"/>
  <c r="GG9"/>
  <c r="GG10"/>
  <c r="GG11"/>
  <c r="GF4"/>
  <c r="GF5"/>
  <c r="GF6"/>
  <c r="GF7"/>
  <c r="GF8"/>
  <c r="GF9"/>
  <c r="GF10"/>
  <c r="GF11"/>
  <c r="GE4"/>
  <c r="GE5"/>
  <c r="GE6"/>
  <c r="GE7"/>
  <c r="GE8"/>
  <c r="GE9"/>
  <c r="GE10"/>
  <c r="GE11"/>
  <c r="GD4"/>
  <c r="GD5"/>
  <c r="GD6"/>
  <c r="GD7"/>
  <c r="GD8"/>
  <c r="GD9"/>
  <c r="GD10"/>
  <c r="GD11"/>
  <c r="GC4"/>
  <c r="GC5"/>
  <c r="GC6"/>
  <c r="GC7"/>
  <c r="GC8"/>
  <c r="GC9"/>
  <c r="GC10"/>
  <c r="GC11"/>
  <c r="GB4"/>
  <c r="GB5"/>
  <c r="GB6"/>
  <c r="FX6" s="1"/>
  <c r="FY6" s="1"/>
  <c r="GB7"/>
  <c r="GB8"/>
  <c r="GB9"/>
  <c r="GB10"/>
  <c r="GB11"/>
  <c r="GA4"/>
  <c r="GA5"/>
  <c r="GA6"/>
  <c r="GA7"/>
  <c r="GA8"/>
  <c r="GA9"/>
  <c r="GA10"/>
  <c r="GA11"/>
  <c r="FZ4"/>
  <c r="FX4" s="1"/>
  <c r="FY4" s="1"/>
  <c r="FZ5"/>
  <c r="FX5" s="1"/>
  <c r="FZ6"/>
  <c r="FZ7"/>
  <c r="FZ8"/>
  <c r="FX8" s="1"/>
  <c r="FZ9"/>
  <c r="FZ10"/>
  <c r="FZ11"/>
  <c r="FX11" s="1"/>
  <c r="FX7"/>
  <c r="FX9"/>
  <c r="FW4"/>
  <c r="FW5"/>
  <c r="FW6"/>
  <c r="FW7"/>
  <c r="FW8"/>
  <c r="FW9"/>
  <c r="FW10"/>
  <c r="FW11"/>
  <c r="FV4"/>
  <c r="FV5"/>
  <c r="FV6"/>
  <c r="FV7"/>
  <c r="FV8"/>
  <c r="FV9"/>
  <c r="FV10"/>
  <c r="FV11"/>
  <c r="FU4"/>
  <c r="FU5"/>
  <c r="FU6"/>
  <c r="FU7"/>
  <c r="FU8"/>
  <c r="FU9"/>
  <c r="FU10"/>
  <c r="FU11"/>
  <c r="FS4"/>
  <c r="FS5"/>
  <c r="FS6"/>
  <c r="FS7"/>
  <c r="FS8"/>
  <c r="FS9"/>
  <c r="FS10"/>
  <c r="FS11"/>
  <c r="FR4"/>
  <c r="FP4" s="1"/>
  <c r="FR5"/>
  <c r="FR6"/>
  <c r="FR7"/>
  <c r="FR8"/>
  <c r="FR9"/>
  <c r="FR11"/>
  <c r="FO4"/>
  <c r="FO5"/>
  <c r="FO6"/>
  <c r="FO7"/>
  <c r="FO8"/>
  <c r="FO9"/>
  <c r="FO10"/>
  <c r="FN4"/>
  <c r="FN5"/>
  <c r="FN6"/>
  <c r="FN7"/>
  <c r="FN8"/>
  <c r="FN9"/>
  <c r="FN10"/>
  <c r="FM4"/>
  <c r="FM5"/>
  <c r="FM6"/>
  <c r="FM7"/>
  <c r="FM8"/>
  <c r="FM9"/>
  <c r="FM10"/>
  <c r="FL4"/>
  <c r="FL5"/>
  <c r="FL6"/>
  <c r="FL7"/>
  <c r="FL8"/>
  <c r="FL9"/>
  <c r="FL10"/>
  <c r="FJ10" s="1"/>
  <c r="FL11"/>
  <c r="FI4"/>
  <c r="FI5"/>
  <c r="FI6"/>
  <c r="FI7"/>
  <c r="FI8"/>
  <c r="FI9"/>
  <c r="FI10"/>
  <c r="FI11"/>
  <c r="FF4"/>
  <c r="FF5"/>
  <c r="FD5" s="1"/>
  <c r="FF6"/>
  <c r="FF7"/>
  <c r="FF8"/>
  <c r="FD8" s="1"/>
  <c r="FF9"/>
  <c r="FF10"/>
  <c r="FF11"/>
  <c r="FD11" s="1"/>
  <c r="FH4"/>
  <c r="FD4" s="1"/>
  <c r="FE4" s="1"/>
  <c r="FH5"/>
  <c r="FH6"/>
  <c r="FH7"/>
  <c r="FH8"/>
  <c r="FH9"/>
  <c r="FH10"/>
  <c r="FH11"/>
  <c r="FC13"/>
  <c r="FC14"/>
  <c r="FC15"/>
  <c r="FC16"/>
  <c r="FC17"/>
  <c r="FC26"/>
  <c r="FC27"/>
  <c r="FC28"/>
  <c r="FC29"/>
  <c r="FC30"/>
  <c r="FC31"/>
  <c r="FC32"/>
  <c r="FC33"/>
  <c r="FC34"/>
  <c r="FC35"/>
  <c r="FC36"/>
  <c r="FC37"/>
  <c r="FC4"/>
  <c r="FC5"/>
  <c r="FC6"/>
  <c r="FC7"/>
  <c r="FC8"/>
  <c r="FC9"/>
  <c r="FC10"/>
  <c r="FC11"/>
  <c r="FB4"/>
  <c r="FB5"/>
  <c r="FB6"/>
  <c r="FB7"/>
  <c r="FB8"/>
  <c r="FB9"/>
  <c r="FB10"/>
  <c r="FB11"/>
  <c r="FA13"/>
  <c r="FA14"/>
  <c r="FA15"/>
  <c r="FA16"/>
  <c r="FA17"/>
  <c r="FA26"/>
  <c r="FA27"/>
  <c r="FA28"/>
  <c r="FA29"/>
  <c r="FA30"/>
  <c r="FA31"/>
  <c r="FA32"/>
  <c r="FA33"/>
  <c r="FA34"/>
  <c r="FA35"/>
  <c r="FA36"/>
  <c r="FA37"/>
  <c r="FA39"/>
  <c r="FA4"/>
  <c r="FA5"/>
  <c r="FA6"/>
  <c r="FA7"/>
  <c r="FA8"/>
  <c r="FA9"/>
  <c r="FA10"/>
  <c r="FA11"/>
  <c r="EZ13"/>
  <c r="EZ14"/>
  <c r="EZ15"/>
  <c r="EZ16"/>
  <c r="EZ17"/>
  <c r="EZ26"/>
  <c r="EZ27"/>
  <c r="EZ28"/>
  <c r="EZ29"/>
  <c r="EZ30"/>
  <c r="EZ31"/>
  <c r="EZ32"/>
  <c r="EZ33"/>
  <c r="EZ34"/>
  <c r="EZ35"/>
  <c r="EZ36"/>
  <c r="EZ37"/>
  <c r="EZ39"/>
  <c r="EZ4"/>
  <c r="EZ5"/>
  <c r="EZ6"/>
  <c r="EZ7"/>
  <c r="EZ8"/>
  <c r="EZ9"/>
  <c r="EZ10"/>
  <c r="EZ11"/>
  <c r="EY13"/>
  <c r="EY14"/>
  <c r="EY15"/>
  <c r="EY16"/>
  <c r="EY17"/>
  <c r="EY26"/>
  <c r="EY27"/>
  <c r="EY28"/>
  <c r="EY29"/>
  <c r="EY30"/>
  <c r="EY31"/>
  <c r="EY32"/>
  <c r="EY33"/>
  <c r="EY34"/>
  <c r="EY36"/>
  <c r="EY37"/>
  <c r="EY39"/>
  <c r="EY4"/>
  <c r="EY5"/>
  <c r="EY6"/>
  <c r="EY7"/>
  <c r="EY8"/>
  <c r="EY9"/>
  <c r="EY10"/>
  <c r="EY11"/>
  <c r="EX13"/>
  <c r="EX14"/>
  <c r="EX15"/>
  <c r="EX16"/>
  <c r="EX17"/>
  <c r="EX26"/>
  <c r="EX27"/>
  <c r="EX28"/>
  <c r="EX29"/>
  <c r="EX30"/>
  <c r="EX31"/>
  <c r="EX32"/>
  <c r="EX33"/>
  <c r="EX34"/>
  <c r="EX35"/>
  <c r="EX36"/>
  <c r="EX37"/>
  <c r="EX39"/>
  <c r="EX4"/>
  <c r="EX5"/>
  <c r="EX6"/>
  <c r="EX7"/>
  <c r="EX8"/>
  <c r="EX9"/>
  <c r="EX11"/>
  <c r="EG4"/>
  <c r="EG5"/>
  <c r="EG6"/>
  <c r="EG7"/>
  <c r="EG9"/>
  <c r="DP13"/>
  <c r="DQ13" s="1"/>
  <c r="DP14"/>
  <c r="DQ14" s="1"/>
  <c r="DP15"/>
  <c r="DQ15" s="1"/>
  <c r="DP16"/>
  <c r="DQ16" s="1"/>
  <c r="DP17"/>
  <c r="DQ17" s="1"/>
  <c r="DP26"/>
  <c r="DQ26" s="1"/>
  <c r="DP27"/>
  <c r="DQ27" s="1"/>
  <c r="DP28"/>
  <c r="DQ28" s="1"/>
  <c r="DP29"/>
  <c r="DQ29" s="1"/>
  <c r="DP30"/>
  <c r="DQ30" s="1"/>
  <c r="DP31"/>
  <c r="DQ31" s="1"/>
  <c r="DP32"/>
  <c r="DQ32" s="1"/>
  <c r="DP33"/>
  <c r="DQ33" s="1"/>
  <c r="DP34"/>
  <c r="DQ34" s="1"/>
  <c r="DP35"/>
  <c r="DQ35" s="1"/>
  <c r="DP36"/>
  <c r="DQ36" s="1"/>
  <c r="DP37"/>
  <c r="DQ37" s="1"/>
  <c r="DP39"/>
  <c r="DQ39" s="1"/>
  <c r="DP4"/>
  <c r="DQ4" s="1"/>
  <c r="DP5"/>
  <c r="DQ5" s="1"/>
  <c r="DP6"/>
  <c r="DQ6" s="1"/>
  <c r="DP7"/>
  <c r="DQ7" s="1"/>
  <c r="DP8"/>
  <c r="DQ8" s="1"/>
  <c r="DP9"/>
  <c r="DQ9" s="1"/>
  <c r="DQ10"/>
  <c r="DP11"/>
  <c r="DQ11" s="1"/>
  <c r="DA4"/>
  <c r="DA5"/>
  <c r="DA6"/>
  <c r="DA7"/>
  <c r="DA8"/>
  <c r="DA9"/>
  <c r="DA10"/>
  <c r="DA11"/>
  <c r="CK4"/>
  <c r="CK5"/>
  <c r="CK6"/>
  <c r="CK7"/>
  <c r="CK9"/>
  <c r="BU4"/>
  <c r="BU5"/>
  <c r="BU6"/>
  <c r="BU7"/>
  <c r="BU9"/>
  <c r="BD4"/>
  <c r="EV4" s="1"/>
  <c r="EW4" s="1"/>
  <c r="BD5"/>
  <c r="BD6"/>
  <c r="EV6" s="1"/>
  <c r="EW6" s="1"/>
  <c r="BD7"/>
  <c r="BD8"/>
  <c r="BD9"/>
  <c r="EV9" s="1"/>
  <c r="EW9" s="1"/>
  <c r="BD11"/>
  <c r="AO4"/>
  <c r="AO5"/>
  <c r="AO6"/>
  <c r="AO7"/>
  <c r="AO9"/>
  <c r="X4"/>
  <c r="Y4" s="1"/>
  <c r="X5"/>
  <c r="Y5" s="1"/>
  <c r="X6"/>
  <c r="Y6" s="1"/>
  <c r="X7"/>
  <c r="Y7" s="1"/>
  <c r="X8"/>
  <c r="Y8" s="1"/>
  <c r="X9"/>
  <c r="Y9" s="1"/>
  <c r="Y10"/>
  <c r="X11"/>
  <c r="Y11" s="1"/>
  <c r="G4"/>
  <c r="H4"/>
  <c r="G5"/>
  <c r="H5" s="1"/>
  <c r="G6"/>
  <c r="H6" s="1"/>
  <c r="G7"/>
  <c r="H7" s="1"/>
  <c r="G8"/>
  <c r="H8" s="1"/>
  <c r="G9"/>
  <c r="H9"/>
  <c r="G10"/>
  <c r="H10" s="1"/>
  <c r="GP12"/>
  <c r="GO12"/>
  <c r="GN12"/>
  <c r="GM12"/>
  <c r="GL12"/>
  <c r="GK12"/>
  <c r="GJ12"/>
  <c r="GI12"/>
  <c r="GH12"/>
  <c r="GG12"/>
  <c r="GF12"/>
  <c r="GE12"/>
  <c r="GD12"/>
  <c r="GC12"/>
  <c r="GB12"/>
  <c r="GA12"/>
  <c r="FZ12"/>
  <c r="FW12"/>
  <c r="FV12"/>
  <c r="FU12"/>
  <c r="FT12"/>
  <c r="FS12"/>
  <c r="FR12"/>
  <c r="FP12" s="1"/>
  <c r="FO12"/>
  <c r="FN12"/>
  <c r="FM12"/>
  <c r="FL12"/>
  <c r="FI12"/>
  <c r="FH12"/>
  <c r="FG12"/>
  <c r="FF12"/>
  <c r="FC12"/>
  <c r="FB12"/>
  <c r="FA12"/>
  <c r="EZ12"/>
  <c r="EY12"/>
  <c r="EX12"/>
  <c r="ET12"/>
  <c r="ES12"/>
  <c r="ER12"/>
  <c r="EQ12"/>
  <c r="EF12"/>
  <c r="EG12" s="1"/>
  <c r="DP12"/>
  <c r="DQ12" s="1"/>
  <c r="DA12"/>
  <c r="CJ12"/>
  <c r="CK12"/>
  <c r="BT12"/>
  <c r="BU12" s="1"/>
  <c r="BD12"/>
  <c r="BE12" s="1"/>
  <c r="AN12"/>
  <c r="AO12"/>
  <c r="X12"/>
  <c r="Y12" s="1"/>
  <c r="AN8"/>
  <c r="AO8" s="1"/>
  <c r="BT8"/>
  <c r="BU8" s="1"/>
  <c r="CJ8"/>
  <c r="CK8"/>
  <c r="EF8"/>
  <c r="EG8" s="1"/>
  <c r="EQ8"/>
  <c r="ER8"/>
  <c r="ES8"/>
  <c r="ET8"/>
  <c r="FG8"/>
  <c r="FT8"/>
  <c r="AN10"/>
  <c r="AO10" s="1"/>
  <c r="BT10"/>
  <c r="BU10"/>
  <c r="CJ10"/>
  <c r="CK10" s="1"/>
  <c r="EF10"/>
  <c r="EG10" s="1"/>
  <c r="EQ10"/>
  <c r="ER10"/>
  <c r="ES10"/>
  <c r="ET10"/>
  <c r="FG10"/>
  <c r="FT10"/>
  <c r="AN11"/>
  <c r="AO11" s="1"/>
  <c r="BT11"/>
  <c r="BU11" s="1"/>
  <c r="CJ11"/>
  <c r="CK11" s="1"/>
  <c r="EF11"/>
  <c r="EG11" s="1"/>
  <c r="EQ11"/>
  <c r="ER11"/>
  <c r="ES11"/>
  <c r="ET11"/>
  <c r="FG11"/>
  <c r="FM11"/>
  <c r="FN11"/>
  <c r="FO11"/>
  <c r="FT11"/>
  <c r="X13"/>
  <c r="Y13" s="1"/>
  <c r="AN13"/>
  <c r="AO13" s="1"/>
  <c r="BD13"/>
  <c r="BT13"/>
  <c r="CJ13"/>
  <c r="CK13" s="1"/>
  <c r="DA13"/>
  <c r="EF13"/>
  <c r="EG13" s="1"/>
  <c r="EQ13"/>
  <c r="ER13"/>
  <c r="ES13"/>
  <c r="ET13"/>
  <c r="FB13"/>
  <c r="FF13"/>
  <c r="FG13"/>
  <c r="FH13"/>
  <c r="FI13"/>
  <c r="FL13"/>
  <c r="FM13"/>
  <c r="FN13"/>
  <c r="FO13"/>
  <c r="FR13"/>
  <c r="FS13"/>
  <c r="FT13"/>
  <c r="FU13"/>
  <c r="FV13"/>
  <c r="FW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14"/>
  <c r="H14" s="1"/>
  <c r="X14"/>
  <c r="Y14" s="1"/>
  <c r="AN14"/>
  <c r="AO14" s="1"/>
  <c r="BD14"/>
  <c r="BE14" s="1"/>
  <c r="BT14"/>
  <c r="BU14" s="1"/>
  <c r="CJ14"/>
  <c r="CK14" s="1"/>
  <c r="DA14"/>
  <c r="EF14"/>
  <c r="EG14" s="1"/>
  <c r="EQ14"/>
  <c r="ER14"/>
  <c r="ES14"/>
  <c r="ET14"/>
  <c r="FB14"/>
  <c r="FF14"/>
  <c r="FG14"/>
  <c r="FH14"/>
  <c r="FI14"/>
  <c r="FL14"/>
  <c r="FM14"/>
  <c r="FN14"/>
  <c r="FO14"/>
  <c r="FR14"/>
  <c r="FS14"/>
  <c r="FT14"/>
  <c r="FU14"/>
  <c r="FV14"/>
  <c r="FW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15"/>
  <c r="H15" s="1"/>
  <c r="X15"/>
  <c r="Y15" s="1"/>
  <c r="AN15"/>
  <c r="AO15" s="1"/>
  <c r="BD15"/>
  <c r="BT15"/>
  <c r="BU15" s="1"/>
  <c r="CJ15"/>
  <c r="CK15" s="1"/>
  <c r="DA15"/>
  <c r="EF15"/>
  <c r="EG15" s="1"/>
  <c r="EQ15"/>
  <c r="ER15"/>
  <c r="ES15"/>
  <c r="ET15"/>
  <c r="FB15"/>
  <c r="FF15"/>
  <c r="FG15"/>
  <c r="FH15"/>
  <c r="FI15"/>
  <c r="FL15"/>
  <c r="FM15"/>
  <c r="FN15"/>
  <c r="FO15"/>
  <c r="FS15"/>
  <c r="FT15"/>
  <c r="FU15"/>
  <c r="FV15"/>
  <c r="FW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16"/>
  <c r="H16" s="1"/>
  <c r="X16"/>
  <c r="Y16" s="1"/>
  <c r="AN16"/>
  <c r="AO16" s="1"/>
  <c r="BD16"/>
  <c r="BT16"/>
  <c r="BU16" s="1"/>
  <c r="CJ16"/>
  <c r="CK16" s="1"/>
  <c r="DA16"/>
  <c r="EF16"/>
  <c r="EG16" s="1"/>
  <c r="EQ16"/>
  <c r="ER16"/>
  <c r="ES16"/>
  <c r="ET16"/>
  <c r="FB16"/>
  <c r="FF16"/>
  <c r="FG16"/>
  <c r="FH16"/>
  <c r="FD16" s="1"/>
  <c r="FE16" s="1"/>
  <c r="FI16"/>
  <c r="FL16"/>
  <c r="FM16"/>
  <c r="FN16"/>
  <c r="FO16"/>
  <c r="FR16"/>
  <c r="FS16"/>
  <c r="FT16"/>
  <c r="FU16"/>
  <c r="FV16"/>
  <c r="FW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17"/>
  <c r="H17" s="1"/>
  <c r="X17"/>
  <c r="Y17" s="1"/>
  <c r="AN17"/>
  <c r="AO17" s="1"/>
  <c r="BD17"/>
  <c r="BT17"/>
  <c r="BU17" s="1"/>
  <c r="CJ17"/>
  <c r="CK17" s="1"/>
  <c r="DA17"/>
  <c r="EF17"/>
  <c r="EG17" s="1"/>
  <c r="EQ17"/>
  <c r="ER17"/>
  <c r="ES17"/>
  <c r="ET17"/>
  <c r="FB17"/>
  <c r="FF17"/>
  <c r="FG17"/>
  <c r="FH17"/>
  <c r="FI17"/>
  <c r="FL17"/>
  <c r="FM17"/>
  <c r="FN17"/>
  <c r="FO17"/>
  <c r="FR17"/>
  <c r="FS17"/>
  <c r="FT17"/>
  <c r="FU17"/>
  <c r="FV17"/>
  <c r="FW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H26"/>
  <c r="Y26"/>
  <c r="AN26"/>
  <c r="AO26" s="1"/>
  <c r="BT26"/>
  <c r="BU26" s="1"/>
  <c r="CJ26"/>
  <c r="CK26" s="1"/>
  <c r="DA26"/>
  <c r="EF26"/>
  <c r="EG26" s="1"/>
  <c r="EQ26"/>
  <c r="ER26"/>
  <c r="ES26"/>
  <c r="ET26"/>
  <c r="FB26"/>
  <c r="FF26"/>
  <c r="FG26"/>
  <c r="FH26"/>
  <c r="FI26"/>
  <c r="FL26"/>
  <c r="FM26"/>
  <c r="FJ26" s="1"/>
  <c r="FN26"/>
  <c r="FO26"/>
  <c r="FR26"/>
  <c r="FS26"/>
  <c r="FT26"/>
  <c r="FP26"/>
  <c r="FQ26" s="1"/>
  <c r="FV26"/>
  <c r="FW26"/>
  <c r="GC26"/>
  <c r="GD26"/>
  <c r="GE26"/>
  <c r="GF26"/>
  <c r="GG26"/>
  <c r="GH26"/>
  <c r="GI26"/>
  <c r="GJ26"/>
  <c r="GK26"/>
  <c r="GL26"/>
  <c r="GM26"/>
  <c r="GN26"/>
  <c r="GO26"/>
  <c r="GP26"/>
  <c r="G27"/>
  <c r="H27" s="1"/>
  <c r="X27"/>
  <c r="Y27" s="1"/>
  <c r="AN27"/>
  <c r="AO27" s="1"/>
  <c r="BD27"/>
  <c r="BE27" s="1"/>
  <c r="BT27"/>
  <c r="CJ27"/>
  <c r="CK27"/>
  <c r="DA27"/>
  <c r="EF27"/>
  <c r="EG27" s="1"/>
  <c r="EQ27"/>
  <c r="ER27"/>
  <c r="ES27"/>
  <c r="ET27"/>
  <c r="FB27"/>
  <c r="FF27"/>
  <c r="FG27"/>
  <c r="FH27"/>
  <c r="FD27" s="1"/>
  <c r="FE27" s="1"/>
  <c r="FI27"/>
  <c r="FL27"/>
  <c r="FM27"/>
  <c r="FN27"/>
  <c r="FO27"/>
  <c r="FR27"/>
  <c r="FS27"/>
  <c r="FT27"/>
  <c r="FU27"/>
  <c r="FV27"/>
  <c r="FW27"/>
  <c r="FZ27"/>
  <c r="FX27" s="1"/>
  <c r="GA27"/>
  <c r="GB27"/>
  <c r="GC27"/>
  <c r="GD27"/>
  <c r="GE27"/>
  <c r="GF27"/>
  <c r="GG27"/>
  <c r="GH27"/>
  <c r="GI27"/>
  <c r="GJ27"/>
  <c r="GK27"/>
  <c r="GL27"/>
  <c r="GM27"/>
  <c r="GN27"/>
  <c r="GO27"/>
  <c r="GP27"/>
  <c r="G28"/>
  <c r="H28" s="1"/>
  <c r="X28"/>
  <c r="Y28" s="1"/>
  <c r="AN28"/>
  <c r="AO28" s="1"/>
  <c r="BD28"/>
  <c r="BE28" s="1"/>
  <c r="BT28"/>
  <c r="BU28" s="1"/>
  <c r="CJ28"/>
  <c r="CK28" s="1"/>
  <c r="DA28"/>
  <c r="EF28"/>
  <c r="EG28" s="1"/>
  <c r="EQ28"/>
  <c r="ER28"/>
  <c r="ES28"/>
  <c r="ET28"/>
  <c r="FB28"/>
  <c r="FF28"/>
  <c r="FG28"/>
  <c r="FH28"/>
  <c r="FI28"/>
  <c r="FL28"/>
  <c r="FM28"/>
  <c r="FN28"/>
  <c r="FO28"/>
  <c r="FR28"/>
  <c r="FS28"/>
  <c r="FT28"/>
  <c r="FU28"/>
  <c r="FV28"/>
  <c r="FW28"/>
  <c r="FZ28"/>
  <c r="GB28"/>
  <c r="GC28"/>
  <c r="GD28"/>
  <c r="GE28"/>
  <c r="GF28"/>
  <c r="GG28"/>
  <c r="GH28"/>
  <c r="GI28"/>
  <c r="GJ28"/>
  <c r="GK28"/>
  <c r="GL28"/>
  <c r="GM28"/>
  <c r="GN28"/>
  <c r="GO28"/>
  <c r="GP28"/>
  <c r="G29"/>
  <c r="H29" s="1"/>
  <c r="X29"/>
  <c r="Y29" s="1"/>
  <c r="AN29"/>
  <c r="AO29" s="1"/>
  <c r="BD29"/>
  <c r="BT29"/>
  <c r="BU29" s="1"/>
  <c r="CJ29"/>
  <c r="CK29"/>
  <c r="DA29"/>
  <c r="EF29"/>
  <c r="EG29" s="1"/>
  <c r="EQ29"/>
  <c r="ER29"/>
  <c r="ES29"/>
  <c r="ET29"/>
  <c r="FB29"/>
  <c r="FF29"/>
  <c r="FG29"/>
  <c r="FH29"/>
  <c r="FD29" s="1"/>
  <c r="FI29"/>
  <c r="FL29"/>
  <c r="FM29"/>
  <c r="FN29"/>
  <c r="FO29"/>
  <c r="FR29"/>
  <c r="FS29"/>
  <c r="FT29"/>
  <c r="FU29"/>
  <c r="FV29"/>
  <c r="FW29"/>
  <c r="FZ29"/>
  <c r="FX29" s="1"/>
  <c r="GA29"/>
  <c r="GB29"/>
  <c r="GC29"/>
  <c r="GD29"/>
  <c r="GE29"/>
  <c r="GF29"/>
  <c r="GG29"/>
  <c r="GH29"/>
  <c r="GI29"/>
  <c r="GJ29"/>
  <c r="GK29"/>
  <c r="GL29"/>
  <c r="GM29"/>
  <c r="GN29"/>
  <c r="GO29"/>
  <c r="GP29"/>
  <c r="G30"/>
  <c r="H30" s="1"/>
  <c r="X30"/>
  <c r="Y30" s="1"/>
  <c r="AN30"/>
  <c r="AO30" s="1"/>
  <c r="BD30"/>
  <c r="BT30"/>
  <c r="BU30" s="1"/>
  <c r="CJ30"/>
  <c r="CK30"/>
  <c r="DA30"/>
  <c r="EF30"/>
  <c r="EG30" s="1"/>
  <c r="EQ30"/>
  <c r="ER30"/>
  <c r="ES30"/>
  <c r="ET30"/>
  <c r="FB30"/>
  <c r="FF30"/>
  <c r="FG30"/>
  <c r="FH30"/>
  <c r="FD30" s="1"/>
  <c r="FI30"/>
  <c r="FL30"/>
  <c r="FM30"/>
  <c r="FN30"/>
  <c r="FO30"/>
  <c r="FR30"/>
  <c r="FS30"/>
  <c r="FT30"/>
  <c r="FU30"/>
  <c r="FV30"/>
  <c r="FW30"/>
  <c r="FZ30"/>
  <c r="FX30" s="1"/>
  <c r="GA30"/>
  <c r="GB30"/>
  <c r="GC30"/>
  <c r="GD30"/>
  <c r="GE30"/>
  <c r="GF30"/>
  <c r="GG30"/>
  <c r="GH30"/>
  <c r="GI30"/>
  <c r="GJ30"/>
  <c r="GK30"/>
  <c r="GL30"/>
  <c r="GM30"/>
  <c r="GN30"/>
  <c r="GO30"/>
  <c r="GP30"/>
  <c r="G31"/>
  <c r="H31" s="1"/>
  <c r="X31"/>
  <c r="Y31" s="1"/>
  <c r="AN31"/>
  <c r="AO31" s="1"/>
  <c r="BD31"/>
  <c r="BT31"/>
  <c r="BU31" s="1"/>
  <c r="CJ31"/>
  <c r="CK31" s="1"/>
  <c r="DA31"/>
  <c r="EF31"/>
  <c r="EG31" s="1"/>
  <c r="EQ31"/>
  <c r="ER31"/>
  <c r="ES31"/>
  <c r="ET31"/>
  <c r="FB31"/>
  <c r="FF31"/>
  <c r="FG31"/>
  <c r="FH31"/>
  <c r="FD31"/>
  <c r="FE31" s="1"/>
  <c r="FI31"/>
  <c r="FL31"/>
  <c r="FM31"/>
  <c r="FN31"/>
  <c r="FO31"/>
  <c r="FR31"/>
  <c r="FS31"/>
  <c r="FT31"/>
  <c r="FU31"/>
  <c r="FV31"/>
  <c r="FW31"/>
  <c r="FZ31"/>
  <c r="FX31" s="1"/>
  <c r="FY31" s="1"/>
  <c r="GA31"/>
  <c r="GB31"/>
  <c r="GC31"/>
  <c r="GD31"/>
  <c r="GE31"/>
  <c r="GF31"/>
  <c r="GG31"/>
  <c r="GH31"/>
  <c r="GI31"/>
  <c r="GJ31"/>
  <c r="GK31"/>
  <c r="GL31"/>
  <c r="GM31"/>
  <c r="GN31"/>
  <c r="GO31"/>
  <c r="GP31"/>
  <c r="G32"/>
  <c r="H32"/>
  <c r="X32"/>
  <c r="Y32" s="1"/>
  <c r="AN32"/>
  <c r="AO32" s="1"/>
  <c r="BD32"/>
  <c r="BE32" s="1"/>
  <c r="BT32"/>
  <c r="BU32" s="1"/>
  <c r="CJ32"/>
  <c r="CK32" s="1"/>
  <c r="DA32"/>
  <c r="EF32"/>
  <c r="EG32" s="1"/>
  <c r="EQ32"/>
  <c r="ER32"/>
  <c r="ES32"/>
  <c r="ET32"/>
  <c r="FB32"/>
  <c r="FF32"/>
  <c r="FG32"/>
  <c r="FH32"/>
  <c r="FI32"/>
  <c r="FL32"/>
  <c r="FJ32" s="1"/>
  <c r="FK32" s="1"/>
  <c r="FM32"/>
  <c r="FN32"/>
  <c r="FO32"/>
  <c r="FQ32" s="1"/>
  <c r="FR32"/>
  <c r="FS32"/>
  <c r="FT32"/>
  <c r="FU32"/>
  <c r="FV32"/>
  <c r="FW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33"/>
  <c r="H33" s="1"/>
  <c r="X33"/>
  <c r="Y33" s="1"/>
  <c r="AN33"/>
  <c r="AO33" s="1"/>
  <c r="BD33"/>
  <c r="BE33" s="1"/>
  <c r="BT33"/>
  <c r="BU33" s="1"/>
  <c r="CJ33"/>
  <c r="CK33"/>
  <c r="DA33"/>
  <c r="EF33"/>
  <c r="EG33" s="1"/>
  <c r="EQ33"/>
  <c r="ER33"/>
  <c r="ES33"/>
  <c r="ET33"/>
  <c r="FB33"/>
  <c r="FF33"/>
  <c r="FG33"/>
  <c r="FH33"/>
  <c r="FI33"/>
  <c r="FL33"/>
  <c r="FM33"/>
  <c r="FN33"/>
  <c r="FR33"/>
  <c r="FS33"/>
  <c r="FT33"/>
  <c r="FU33"/>
  <c r="FV33"/>
  <c r="FZ33"/>
  <c r="FX33" s="1"/>
  <c r="FY33" s="1"/>
  <c r="GA33"/>
  <c r="GB33"/>
  <c r="GC33"/>
  <c r="GD33"/>
  <c r="GE33"/>
  <c r="GF33"/>
  <c r="GG33"/>
  <c r="GH33"/>
  <c r="GI33"/>
  <c r="GJ33"/>
  <c r="GK33"/>
  <c r="GL33"/>
  <c r="GM33"/>
  <c r="GN33"/>
  <c r="GO33"/>
  <c r="GP33"/>
  <c r="G34"/>
  <c r="H34" s="1"/>
  <c r="X34"/>
  <c r="Y34" s="1"/>
  <c r="AN34"/>
  <c r="AO34" s="1"/>
  <c r="BD34"/>
  <c r="BT34"/>
  <c r="BU34" s="1"/>
  <c r="CJ34"/>
  <c r="CK34" s="1"/>
  <c r="DA34"/>
  <c r="EF34"/>
  <c r="EG34" s="1"/>
  <c r="EQ34"/>
  <c r="ER34"/>
  <c r="ES34"/>
  <c r="ET34"/>
  <c r="FB34"/>
  <c r="FF34"/>
  <c r="FG34"/>
  <c r="FH34"/>
  <c r="FI34"/>
  <c r="FL34"/>
  <c r="FM34"/>
  <c r="FN34"/>
  <c r="FO34"/>
  <c r="FR34"/>
  <c r="FS34"/>
  <c r="FP34" s="1"/>
  <c r="FT34"/>
  <c r="FU34"/>
  <c r="FV34"/>
  <c r="FW34"/>
  <c r="FZ34"/>
  <c r="GA34"/>
  <c r="GB34"/>
  <c r="FX34" s="1"/>
  <c r="FY34" s="1"/>
  <c r="GC34"/>
  <c r="GD34"/>
  <c r="GE34"/>
  <c r="GF34"/>
  <c r="GG34"/>
  <c r="GH34"/>
  <c r="GI34"/>
  <c r="GJ34"/>
  <c r="GK34"/>
  <c r="GL34"/>
  <c r="GM34"/>
  <c r="GN34"/>
  <c r="GO34"/>
  <c r="GP34"/>
  <c r="G35"/>
  <c r="H35" s="1"/>
  <c r="X35"/>
  <c r="Y35" s="1"/>
  <c r="AN35"/>
  <c r="AO35" s="1"/>
  <c r="BD35"/>
  <c r="BE35" s="1"/>
  <c r="BT35"/>
  <c r="BU35"/>
  <c r="CJ35"/>
  <c r="CK35" s="1"/>
  <c r="DA35"/>
  <c r="EF35"/>
  <c r="EG35" s="1"/>
  <c r="EQ35"/>
  <c r="ER35"/>
  <c r="ES35"/>
  <c r="ET35"/>
  <c r="FB35"/>
  <c r="FF35"/>
  <c r="FD35" s="1"/>
  <c r="FE35" s="1"/>
  <c r="FG35"/>
  <c r="FH35"/>
  <c r="FI35"/>
  <c r="FL35"/>
  <c r="FJ35" s="1"/>
  <c r="FK35" s="1"/>
  <c r="FM35"/>
  <c r="FN35"/>
  <c r="FO35"/>
  <c r="FR35"/>
  <c r="FS35"/>
  <c r="FT35"/>
  <c r="FU35"/>
  <c r="FV35"/>
  <c r="FW35"/>
  <c r="FY35" s="1"/>
  <c r="FZ35"/>
  <c r="GA35"/>
  <c r="GB35"/>
  <c r="FX35" s="1"/>
  <c r="GC35"/>
  <c r="GD35"/>
  <c r="GE35"/>
  <c r="GF35"/>
  <c r="GG35"/>
  <c r="GH35"/>
  <c r="GI35"/>
  <c r="GJ35"/>
  <c r="GK35"/>
  <c r="GL35"/>
  <c r="GM35"/>
  <c r="GN35"/>
  <c r="GO35"/>
  <c r="GP35"/>
  <c r="G36"/>
  <c r="H36" s="1"/>
  <c r="X36"/>
  <c r="Y36" s="1"/>
  <c r="AN36"/>
  <c r="AO36"/>
  <c r="BD36"/>
  <c r="BT36"/>
  <c r="BU36" s="1"/>
  <c r="CJ36"/>
  <c r="CK36" s="1"/>
  <c r="DA36"/>
  <c r="EF36"/>
  <c r="EG36"/>
  <c r="EQ36"/>
  <c r="ER36"/>
  <c r="ES36"/>
  <c r="ET36"/>
  <c r="FB36"/>
  <c r="FF36"/>
  <c r="FG36"/>
  <c r="FH36"/>
  <c r="FI36"/>
  <c r="FL36"/>
  <c r="FM36"/>
  <c r="FN36"/>
  <c r="FO36"/>
  <c r="FR36"/>
  <c r="FS36"/>
  <c r="FP36" s="1"/>
  <c r="FT36"/>
  <c r="FU36"/>
  <c r="FV36"/>
  <c r="FW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37"/>
  <c r="H37" s="1"/>
  <c r="X37"/>
  <c r="Y37" s="1"/>
  <c r="AN37"/>
  <c r="AO37" s="1"/>
  <c r="BD37"/>
  <c r="BE37" s="1"/>
  <c r="BT37"/>
  <c r="CJ37"/>
  <c r="CK37" s="1"/>
  <c r="DA37"/>
  <c r="EF37"/>
  <c r="EG37" s="1"/>
  <c r="EQ37"/>
  <c r="ER37"/>
  <c r="ES37"/>
  <c r="ET37"/>
  <c r="FB37"/>
  <c r="FF37"/>
  <c r="FG37"/>
  <c r="FH37"/>
  <c r="FI37"/>
  <c r="FL37"/>
  <c r="FJ37" s="1"/>
  <c r="FK37" s="1"/>
  <c r="FM37"/>
  <c r="FN37"/>
  <c r="FO37"/>
  <c r="FR37"/>
  <c r="FS37"/>
  <c r="FT37"/>
  <c r="FU37"/>
  <c r="FV37"/>
  <c r="FW37"/>
  <c r="FY37" s="1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B38"/>
  <c r="B40" s="1"/>
  <c r="GC40" s="1"/>
  <c r="C38"/>
  <c r="C40" s="1"/>
  <c r="D38"/>
  <c r="D40" s="1"/>
  <c r="E38"/>
  <c r="E40" s="1"/>
  <c r="I38"/>
  <c r="I40" s="1"/>
  <c r="X99" i="38" s="1"/>
  <c r="J38" i="40"/>
  <c r="J40" s="1"/>
  <c r="X102" i="38" s="1"/>
  <c r="K38" i="40"/>
  <c r="FT38" s="1"/>
  <c r="M38"/>
  <c r="N38"/>
  <c r="O38"/>
  <c r="O40" s="1"/>
  <c r="Q38"/>
  <c r="S40"/>
  <c r="T38"/>
  <c r="T40" s="1"/>
  <c r="U38"/>
  <c r="U40" s="1"/>
  <c r="V38"/>
  <c r="V40" s="1"/>
  <c r="W40"/>
  <c r="Z38"/>
  <c r="Z40" s="1"/>
  <c r="AA38"/>
  <c r="AA40" s="1"/>
  <c r="AB38"/>
  <c r="AB40" s="1"/>
  <c r="AC38"/>
  <c r="AC40" s="1"/>
  <c r="AD38"/>
  <c r="AD40" s="1"/>
  <c r="AE38"/>
  <c r="AE40" s="1"/>
  <c r="AF38"/>
  <c r="AF40" s="1"/>
  <c r="AG40"/>
  <c r="AH40"/>
  <c r="AI38"/>
  <c r="AI40" s="1"/>
  <c r="AJ38"/>
  <c r="AJ40" s="1"/>
  <c r="AK38"/>
  <c r="AK40" s="1"/>
  <c r="AL38"/>
  <c r="AL40" s="1"/>
  <c r="AM38"/>
  <c r="AM40" s="1"/>
  <c r="AP38"/>
  <c r="AP40" s="1"/>
  <c r="AQ38"/>
  <c r="AQ40" s="1"/>
  <c r="AR38"/>
  <c r="AR40" s="1"/>
  <c r="AS38"/>
  <c r="AS40" s="1"/>
  <c r="AT38"/>
  <c r="AT40" s="1"/>
  <c r="AU38"/>
  <c r="AU40" s="1"/>
  <c r="AV38"/>
  <c r="AV40" s="1"/>
  <c r="AW40"/>
  <c r="AX38"/>
  <c r="AX40" s="1"/>
  <c r="AY38"/>
  <c r="BM86" i="38" s="1"/>
  <c r="AZ38" i="40"/>
  <c r="AZ40" s="1"/>
  <c r="BA38"/>
  <c r="BB38"/>
  <c r="AO94" i="38" s="1"/>
  <c r="BM94" s="1"/>
  <c r="BC38" i="40"/>
  <c r="EU38" s="1"/>
  <c r="BF38"/>
  <c r="BF40" s="1"/>
  <c r="BG38"/>
  <c r="BH38"/>
  <c r="AO104" i="38" s="1"/>
  <c r="BI38" i="40"/>
  <c r="BJ38"/>
  <c r="BK38"/>
  <c r="BK40" s="1"/>
  <c r="FC40" s="1"/>
  <c r="BL38"/>
  <c r="BL40" s="1"/>
  <c r="BM38"/>
  <c r="BM40" s="1"/>
  <c r="BN38"/>
  <c r="BN40" s="1"/>
  <c r="FH40" s="1"/>
  <c r="BO38"/>
  <c r="BO40" s="1"/>
  <c r="BP38"/>
  <c r="BP40" s="1"/>
  <c r="BQ38"/>
  <c r="ES38" s="1"/>
  <c r="BR38"/>
  <c r="BS38"/>
  <c r="BS40" s="1"/>
  <c r="BV38"/>
  <c r="BV40" s="1"/>
  <c r="BW38"/>
  <c r="BW40" s="1"/>
  <c r="BX38"/>
  <c r="BX40" s="1"/>
  <c r="BY38"/>
  <c r="BY40" s="1"/>
  <c r="BZ38"/>
  <c r="BZ40"/>
  <c r="CA38"/>
  <c r="CA40" s="1"/>
  <c r="CB38"/>
  <c r="CB40" s="1"/>
  <c r="CC38"/>
  <c r="CC40" s="1"/>
  <c r="CD38"/>
  <c r="CD40" s="1"/>
  <c r="CE38"/>
  <c r="CE40" s="1"/>
  <c r="CF38"/>
  <c r="CF40" s="1"/>
  <c r="CG38"/>
  <c r="CG40" s="1"/>
  <c r="CH38"/>
  <c r="CH40" s="1"/>
  <c r="CI38"/>
  <c r="CI40" s="1"/>
  <c r="CL38"/>
  <c r="CL40" s="1"/>
  <c r="CJ40" s="1"/>
  <c r="CK40" s="1"/>
  <c r="CM38"/>
  <c r="CM40" s="1"/>
  <c r="CN38"/>
  <c r="CN40" s="1"/>
  <c r="CO38"/>
  <c r="CO40" s="1"/>
  <c r="CP38"/>
  <c r="CP40" s="1"/>
  <c r="CQ38"/>
  <c r="CQ40" s="1"/>
  <c r="CR38"/>
  <c r="CR40" s="1"/>
  <c r="CS38"/>
  <c r="CS40" s="1"/>
  <c r="CT38"/>
  <c r="CT40" s="1"/>
  <c r="CU38"/>
  <c r="CU40" s="1"/>
  <c r="CV38"/>
  <c r="CV40" s="1"/>
  <c r="CW38"/>
  <c r="CW40" s="1"/>
  <c r="CX38"/>
  <c r="CX40" s="1"/>
  <c r="CY38"/>
  <c r="CY40" s="1"/>
  <c r="DB38"/>
  <c r="DB40" s="1"/>
  <c r="DC38"/>
  <c r="DC40" s="1"/>
  <c r="DD38"/>
  <c r="DD40" s="1"/>
  <c r="DE38"/>
  <c r="DE40" s="1"/>
  <c r="DF38"/>
  <c r="DF40" s="1"/>
  <c r="DG38"/>
  <c r="DG40" s="1"/>
  <c r="DH38"/>
  <c r="DH40" s="1"/>
  <c r="DI38"/>
  <c r="DI40" s="1"/>
  <c r="DJ38"/>
  <c r="DJ40" s="1"/>
  <c r="DK38"/>
  <c r="DK40" s="1"/>
  <c r="DL38"/>
  <c r="DL40" s="1"/>
  <c r="DM38"/>
  <c r="DM40" s="1"/>
  <c r="DN38"/>
  <c r="DN40" s="1"/>
  <c r="DO40"/>
  <c r="DR40"/>
  <c r="DS40"/>
  <c r="DT40"/>
  <c r="DU38"/>
  <c r="DU40" s="1"/>
  <c r="DV38"/>
  <c r="DV40" s="1"/>
  <c r="DW38"/>
  <c r="DW40" s="1"/>
  <c r="DX38"/>
  <c r="DX40" s="1"/>
  <c r="DY38"/>
  <c r="DY40" s="1"/>
  <c r="DZ38"/>
  <c r="DZ40" s="1"/>
  <c r="EA38"/>
  <c r="EA40" s="1"/>
  <c r="EB38"/>
  <c r="EB40" s="1"/>
  <c r="EC38"/>
  <c r="EC40" s="1"/>
  <c r="GE40" s="1"/>
  <c r="ED38"/>
  <c r="ED40" s="1"/>
  <c r="EE38"/>
  <c r="EE40" s="1"/>
  <c r="GG40" s="1"/>
  <c r="EH38"/>
  <c r="EH40" s="1"/>
  <c r="GH40" s="1"/>
  <c r="EI38"/>
  <c r="EI40" s="1"/>
  <c r="GI40" s="1"/>
  <c r="EJ38"/>
  <c r="EJ40"/>
  <c r="EK38"/>
  <c r="GK38" s="1"/>
  <c r="EL38"/>
  <c r="EL40" s="1"/>
  <c r="EM38"/>
  <c r="EM40" s="1"/>
  <c r="EP38"/>
  <c r="EP40"/>
  <c r="G39"/>
  <c r="H39" s="1"/>
  <c r="X39"/>
  <c r="Y39" s="1"/>
  <c r="BD39"/>
  <c r="BT39"/>
  <c r="BU39" s="1"/>
  <c r="CJ39"/>
  <c r="CK39" s="1"/>
  <c r="CZ39"/>
  <c r="DA39" s="1"/>
  <c r="EF39"/>
  <c r="EG39" s="1"/>
  <c r="EQ39"/>
  <c r="ER39"/>
  <c r="ES39"/>
  <c r="ET39"/>
  <c r="FB39"/>
  <c r="FC39"/>
  <c r="FF39"/>
  <c r="FG39"/>
  <c r="FH39"/>
  <c r="FI39"/>
  <c r="FL39"/>
  <c r="FM39"/>
  <c r="FN39"/>
  <c r="FO39"/>
  <c r="FR39"/>
  <c r="FP39" s="1"/>
  <c r="FQ39" s="1"/>
  <c r="FS39"/>
  <c r="FT39"/>
  <c r="FU39"/>
  <c r="FV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BF26" i="24"/>
  <c r="BF24"/>
  <c r="BF22"/>
  <c r="BF20"/>
  <c r="BF18"/>
  <c r="BF23"/>
  <c r="BF19"/>
  <c r="BF15"/>
  <c r="CT21"/>
  <c r="FP32" i="40"/>
  <c r="EV18"/>
  <c r="EW18" s="1"/>
  <c r="EV12"/>
  <c r="EW12" s="1"/>
  <c r="FJ19"/>
  <c r="FK19" s="1"/>
  <c r="FP37"/>
  <c r="EV8"/>
  <c r="EW8" s="1"/>
  <c r="EV11"/>
  <c r="EW11" s="1"/>
  <c r="FJ25"/>
  <c r="BA40"/>
  <c r="BE34"/>
  <c r="FX26"/>
  <c r="FY26" s="1"/>
  <c r="BU13"/>
  <c r="FJ11"/>
  <c r="FK11" s="1"/>
  <c r="BE8"/>
  <c r="BE4"/>
  <c r="FD36"/>
  <c r="FE36" s="1"/>
  <c r="BE11"/>
  <c r="BE9"/>
  <c r="FD37"/>
  <c r="FE37" s="1"/>
  <c r="FY9"/>
  <c r="FY7"/>
  <c r="BE24"/>
  <c r="GI38"/>
  <c r="FP11"/>
  <c r="FQ11" s="1"/>
  <c r="G38"/>
  <c r="H38" s="1"/>
  <c r="HY5" i="4"/>
  <c r="HS5"/>
  <c r="HQ5" s="1"/>
  <c r="HS6"/>
  <c r="HS7"/>
  <c r="HS8"/>
  <c r="HQ8" s="1"/>
  <c r="HR8" s="1"/>
  <c r="HS9"/>
  <c r="HS11"/>
  <c r="HS12"/>
  <c r="HS13"/>
  <c r="HS14"/>
  <c r="HQ14" s="1"/>
  <c r="HR14" s="1"/>
  <c r="HS15"/>
  <c r="HS16"/>
  <c r="HS17"/>
  <c r="HS18"/>
  <c r="HS19"/>
  <c r="HS20"/>
  <c r="HQ20" s="1"/>
  <c r="HR20" s="1"/>
  <c r="HS21"/>
  <c r="HS22"/>
  <c r="HS23"/>
  <c r="HS24"/>
  <c r="HS25"/>
  <c r="HS26"/>
  <c r="HO5"/>
  <c r="HO6"/>
  <c r="HO7"/>
  <c r="HO8"/>
  <c r="HO9"/>
  <c r="HO11"/>
  <c r="HO12"/>
  <c r="HO13"/>
  <c r="HO14"/>
  <c r="HO15"/>
  <c r="HO16"/>
  <c r="HO17"/>
  <c r="HO18"/>
  <c r="HO19"/>
  <c r="B57" i="38" s="1"/>
  <c r="HO20" i="4"/>
  <c r="HO21"/>
  <c r="HO22"/>
  <c r="HO23"/>
  <c r="HO24"/>
  <c r="HO25"/>
  <c r="HO26"/>
  <c r="HP5"/>
  <c r="HP6"/>
  <c r="HP7"/>
  <c r="HP8"/>
  <c r="HP9"/>
  <c r="HP11"/>
  <c r="HP12"/>
  <c r="HP13"/>
  <c r="HP14"/>
  <c r="HP15"/>
  <c r="HP16"/>
  <c r="HP17"/>
  <c r="HP18"/>
  <c r="HP19"/>
  <c r="HP20"/>
  <c r="HP21"/>
  <c r="HP22"/>
  <c r="HP23"/>
  <c r="HP24"/>
  <c r="HR24" s="1"/>
  <c r="HP25"/>
  <c r="HN5"/>
  <c r="HN6"/>
  <c r="HN7"/>
  <c r="HN8"/>
  <c r="HN9"/>
  <c r="HN11"/>
  <c r="HN12"/>
  <c r="HN13"/>
  <c r="HN14"/>
  <c r="HN15"/>
  <c r="HN16"/>
  <c r="HN17"/>
  <c r="HN18"/>
  <c r="HN19"/>
  <c r="HN20"/>
  <c r="HN21"/>
  <c r="HN22"/>
  <c r="HN23"/>
  <c r="HN24"/>
  <c r="HN25"/>
  <c r="HN26"/>
  <c r="HN4"/>
  <c r="HM5"/>
  <c r="HM6"/>
  <c r="HM7"/>
  <c r="HM8"/>
  <c r="HM9"/>
  <c r="HM10"/>
  <c r="HM11"/>
  <c r="HM12"/>
  <c r="HM13"/>
  <c r="HM14"/>
  <c r="HM15"/>
  <c r="HM16"/>
  <c r="HM17"/>
  <c r="HM18"/>
  <c r="HM19"/>
  <c r="HM20"/>
  <c r="HM21"/>
  <c r="HM22"/>
  <c r="HM23"/>
  <c r="HM24"/>
  <c r="HM25"/>
  <c r="HM26"/>
  <c r="AX27"/>
  <c r="CP27"/>
  <c r="CQ27"/>
  <c r="CG27"/>
  <c r="CE27"/>
  <c r="CD27"/>
  <c r="BU27"/>
  <c r="GT27" s="1"/>
  <c r="BP27"/>
  <c r="GO27" s="1"/>
  <c r="C27"/>
  <c r="B27"/>
  <c r="HL7"/>
  <c r="HL8"/>
  <c r="HL9"/>
  <c r="HL10"/>
  <c r="HL11"/>
  <c r="HL12"/>
  <c r="HL13"/>
  <c r="HL14"/>
  <c r="HL15"/>
  <c r="HL16"/>
  <c r="HL17"/>
  <c r="HL18"/>
  <c r="HL19"/>
  <c r="B53" i="38" s="1"/>
  <c r="HL20" i="4"/>
  <c r="HL21"/>
  <c r="HL22"/>
  <c r="HL23"/>
  <c r="HL24"/>
  <c r="HL25"/>
  <c r="HL26"/>
  <c r="HK7"/>
  <c r="HK8"/>
  <c r="HK9"/>
  <c r="HK11"/>
  <c r="HK12"/>
  <c r="HK13"/>
  <c r="HK14"/>
  <c r="HK15"/>
  <c r="HK16"/>
  <c r="HK17"/>
  <c r="HK18"/>
  <c r="HK19"/>
  <c r="B51" i="38" s="1"/>
  <c r="HK20" i="4"/>
  <c r="HK21"/>
  <c r="HK22"/>
  <c r="HK23"/>
  <c r="HK24"/>
  <c r="HK25"/>
  <c r="HK26"/>
  <c r="GD26"/>
  <c r="GE26" s="1"/>
  <c r="GA26"/>
  <c r="GB26" s="1"/>
  <c r="HF5"/>
  <c r="HF6"/>
  <c r="GZ6" s="1"/>
  <c r="HA6" s="1"/>
  <c r="HF7"/>
  <c r="HF8"/>
  <c r="HE5"/>
  <c r="HE6"/>
  <c r="HE7"/>
  <c r="HE8"/>
  <c r="HE9"/>
  <c r="HE10"/>
  <c r="HE11"/>
  <c r="HE12"/>
  <c r="HE13"/>
  <c r="M5" i="24"/>
  <c r="BQ5" s="1"/>
  <c r="M6"/>
  <c r="CS6" s="1"/>
  <c r="M7"/>
  <c r="M8"/>
  <c r="CS8" s="1"/>
  <c r="M9"/>
  <c r="BQ9" s="1"/>
  <c r="CE9" s="1"/>
  <c r="M11"/>
  <c r="CE11" s="1"/>
  <c r="M12"/>
  <c r="M13"/>
  <c r="CS13" s="1"/>
  <c r="CO13" s="1"/>
  <c r="CU13" s="1"/>
  <c r="HJ5" i="4"/>
  <c r="HJ6"/>
  <c r="HJ7"/>
  <c r="HJ8"/>
  <c r="HJ9"/>
  <c r="HJ10"/>
  <c r="HG10" s="1"/>
  <c r="GX10" s="1"/>
  <c r="HJ11"/>
  <c r="HJ12"/>
  <c r="HJ13"/>
  <c r="HJ14"/>
  <c r="HG14" s="1"/>
  <c r="GW14" s="1"/>
  <c r="GX14" s="1"/>
  <c r="HJ15"/>
  <c r="HJ16"/>
  <c r="HJ17"/>
  <c r="HJ18"/>
  <c r="HJ19"/>
  <c r="HJ20"/>
  <c r="HJ21"/>
  <c r="HJ22"/>
  <c r="HJ23"/>
  <c r="HG23" s="1"/>
  <c r="GW23" s="1"/>
  <c r="GX23" s="1"/>
  <c r="HJ24"/>
  <c r="HJ25"/>
  <c r="HJ26"/>
  <c r="HG26" s="1"/>
  <c r="GW26" s="1"/>
  <c r="GX26" s="1"/>
  <c r="HI5"/>
  <c r="HI6"/>
  <c r="HI7"/>
  <c r="HI8"/>
  <c r="HI9"/>
  <c r="HI10"/>
  <c r="HI11"/>
  <c r="HI12"/>
  <c r="HI13"/>
  <c r="HG13" s="1"/>
  <c r="GW13" s="1"/>
  <c r="GX13" s="1"/>
  <c r="HI14"/>
  <c r="HI15"/>
  <c r="HI16"/>
  <c r="HG16" s="1"/>
  <c r="GW16" s="1"/>
  <c r="GX16" s="1"/>
  <c r="HI17"/>
  <c r="HI18"/>
  <c r="HI19"/>
  <c r="HI20"/>
  <c r="HI21"/>
  <c r="HI22"/>
  <c r="HI23"/>
  <c r="HI24"/>
  <c r="HI25"/>
  <c r="HG25" s="1"/>
  <c r="GW25" s="1"/>
  <c r="GX25" s="1"/>
  <c r="HI26"/>
  <c r="HF9"/>
  <c r="GZ9" s="1"/>
  <c r="HA9" s="1"/>
  <c r="HA10"/>
  <c r="HF11"/>
  <c r="GZ11" s="1"/>
  <c r="HA11" s="1"/>
  <c r="HF12"/>
  <c r="GZ12" s="1"/>
  <c r="HF13"/>
  <c r="GZ13" s="1"/>
  <c r="HA13" s="1"/>
  <c r="HF14"/>
  <c r="GZ14" s="1"/>
  <c r="HA14" s="1"/>
  <c r="HF15"/>
  <c r="HF16"/>
  <c r="GZ16" s="1"/>
  <c r="HA16" s="1"/>
  <c r="HF17"/>
  <c r="GZ17" s="1"/>
  <c r="HA17" s="1"/>
  <c r="HF18"/>
  <c r="GZ18" s="1"/>
  <c r="HA18" s="1"/>
  <c r="HF19"/>
  <c r="HF20"/>
  <c r="HF21"/>
  <c r="HF22"/>
  <c r="HF23"/>
  <c r="HF24"/>
  <c r="HF25"/>
  <c r="HF26"/>
  <c r="GZ26" s="1"/>
  <c r="HA26" s="1"/>
  <c r="HH5"/>
  <c r="HH6"/>
  <c r="HH7"/>
  <c r="HH8"/>
  <c r="HH9"/>
  <c r="HG9" s="1"/>
  <c r="GW9" s="1"/>
  <c r="GX9" s="1"/>
  <c r="HH11"/>
  <c r="HH12"/>
  <c r="HH13"/>
  <c r="HH14"/>
  <c r="HH15"/>
  <c r="HG15" s="1"/>
  <c r="GW15" s="1"/>
  <c r="GX15" s="1"/>
  <c r="HH16"/>
  <c r="HH17"/>
  <c r="HH18"/>
  <c r="HG18" s="1"/>
  <c r="GW18" s="1"/>
  <c r="GX18" s="1"/>
  <c r="HH19"/>
  <c r="HH20"/>
  <c r="HH21"/>
  <c r="HG21" s="1"/>
  <c r="GW21" s="1"/>
  <c r="GX21" s="1"/>
  <c r="HH22"/>
  <c r="HH23"/>
  <c r="HH24"/>
  <c r="HG24" s="1"/>
  <c r="GW24" s="1"/>
  <c r="GX24" s="1"/>
  <c r="HH25"/>
  <c r="HH26"/>
  <c r="BT27"/>
  <c r="BQ27"/>
  <c r="GP5"/>
  <c r="GP6"/>
  <c r="GP7"/>
  <c r="GP8"/>
  <c r="GP9"/>
  <c r="GR9" s="1"/>
  <c r="GP11"/>
  <c r="GP12"/>
  <c r="GP13"/>
  <c r="GP14"/>
  <c r="GP15"/>
  <c r="GP16"/>
  <c r="GP17"/>
  <c r="GP18"/>
  <c r="GP19"/>
  <c r="GP20"/>
  <c r="GP21"/>
  <c r="GP22"/>
  <c r="GP23"/>
  <c r="GP24"/>
  <c r="GP25"/>
  <c r="GP26"/>
  <c r="FZ27"/>
  <c r="FY27"/>
  <c r="FX27"/>
  <c r="FW27"/>
  <c r="IE27" s="1"/>
  <c r="FV27"/>
  <c r="CI27"/>
  <c r="HY6"/>
  <c r="HQ6" s="1"/>
  <c r="HR6" s="1"/>
  <c r="HY7"/>
  <c r="HQ7" s="1"/>
  <c r="HR7" s="1"/>
  <c r="HY8"/>
  <c r="HY9"/>
  <c r="HY11"/>
  <c r="HY13"/>
  <c r="HQ13" s="1"/>
  <c r="HR13" s="1"/>
  <c r="HY14"/>
  <c r="HY15"/>
  <c r="HQ15" s="1"/>
  <c r="HY16"/>
  <c r="AP17"/>
  <c r="HY17" s="1"/>
  <c r="HQ17" s="1"/>
  <c r="HR17" s="1"/>
  <c r="AP19"/>
  <c r="HY19" s="1"/>
  <c r="HQ19" s="1"/>
  <c r="HR19" s="1"/>
  <c r="B61" i="38" s="1"/>
  <c r="HY20" i="4"/>
  <c r="AP21"/>
  <c r="AP22"/>
  <c r="HY22" s="1"/>
  <c r="AP23"/>
  <c r="HY23" s="1"/>
  <c r="HQ23" s="1"/>
  <c r="HR23" s="1"/>
  <c r="AP24"/>
  <c r="HY24" s="1"/>
  <c r="AP25"/>
  <c r="AP26"/>
  <c r="HY26" s="1"/>
  <c r="HQ26" s="1"/>
  <c r="AI5"/>
  <c r="AI6"/>
  <c r="AI7"/>
  <c r="AJ7" s="1"/>
  <c r="AI8"/>
  <c r="AJ8" s="1"/>
  <c r="AI9"/>
  <c r="AJ9" s="1"/>
  <c r="AI11"/>
  <c r="AJ11" s="1"/>
  <c r="AI12"/>
  <c r="AJ12" s="1"/>
  <c r="AI13"/>
  <c r="AJ13" s="1"/>
  <c r="AI14"/>
  <c r="AJ14" s="1"/>
  <c r="AI15"/>
  <c r="AJ15" s="1"/>
  <c r="AI16"/>
  <c r="AJ16" s="1"/>
  <c r="AI17"/>
  <c r="AJ17" s="1"/>
  <c r="AI18"/>
  <c r="AJ18" s="1"/>
  <c r="AI19"/>
  <c r="AJ19" s="1"/>
  <c r="AI20"/>
  <c r="AJ20" s="1"/>
  <c r="AI21"/>
  <c r="AJ21" s="1"/>
  <c r="AI22"/>
  <c r="AI23"/>
  <c r="AJ23" s="1"/>
  <c r="AI24"/>
  <c r="AJ24" s="1"/>
  <c r="AI25"/>
  <c r="AJ25" s="1"/>
  <c r="AI26"/>
  <c r="AJ26" s="1"/>
  <c r="AF5"/>
  <c r="AG5" s="1"/>
  <c r="AF7"/>
  <c r="AG7" s="1"/>
  <c r="AF8"/>
  <c r="AG8" s="1"/>
  <c r="AF11"/>
  <c r="AG11" s="1"/>
  <c r="AF14"/>
  <c r="AG14" s="1"/>
  <c r="AF15"/>
  <c r="AF16"/>
  <c r="AG16" s="1"/>
  <c r="AF20"/>
  <c r="AF24"/>
  <c r="AG24" s="1"/>
  <c r="AS27"/>
  <c r="BM78" i="38" s="1"/>
  <c r="AR27" i="4"/>
  <c r="AQ27"/>
  <c r="AO27"/>
  <c r="AL27"/>
  <c r="BM68" i="38" s="1"/>
  <c r="AH27" i="4"/>
  <c r="AB27"/>
  <c r="U27"/>
  <c r="X75" i="38" s="1"/>
  <c r="V27" i="4"/>
  <c r="X76" i="38" s="1"/>
  <c r="BM76" s="1"/>
  <c r="X27" i="4"/>
  <c r="Y27"/>
  <c r="F27"/>
  <c r="D27" s="1"/>
  <c r="E27" s="1"/>
  <c r="G27"/>
  <c r="IG27" s="1"/>
  <c r="GO5"/>
  <c r="GO6"/>
  <c r="GO7"/>
  <c r="GO8"/>
  <c r="GO9"/>
  <c r="GO11"/>
  <c r="GO12"/>
  <c r="GO13"/>
  <c r="GO14"/>
  <c r="GO15"/>
  <c r="GO16"/>
  <c r="GO17"/>
  <c r="GO18"/>
  <c r="GO19"/>
  <c r="GO20"/>
  <c r="GO21"/>
  <c r="GO22"/>
  <c r="GO23"/>
  <c r="GO24"/>
  <c r="GO25"/>
  <c r="GO26"/>
  <c r="M5"/>
  <c r="N5" s="1"/>
  <c r="M6"/>
  <c r="N6" s="1"/>
  <c r="M7"/>
  <c r="N7" s="1"/>
  <c r="M8"/>
  <c r="N8" s="1"/>
  <c r="M9"/>
  <c r="N9" s="1"/>
  <c r="N10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J5"/>
  <c r="K5" s="1"/>
  <c r="J6"/>
  <c r="K6" s="1"/>
  <c r="J7"/>
  <c r="K7" s="1"/>
  <c r="J8"/>
  <c r="K8" s="1"/>
  <c r="J9"/>
  <c r="K9" s="1"/>
  <c r="K10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J21"/>
  <c r="K21" s="1"/>
  <c r="J22"/>
  <c r="K22" s="1"/>
  <c r="J23"/>
  <c r="K23" s="1"/>
  <c r="J24"/>
  <c r="K24" s="1"/>
  <c r="J25"/>
  <c r="K25" s="1"/>
  <c r="J26"/>
  <c r="K26"/>
  <c r="D5"/>
  <c r="E5" s="1"/>
  <c r="D6"/>
  <c r="E6" s="1"/>
  <c r="D7"/>
  <c r="E7" s="1"/>
  <c r="D8"/>
  <c r="E8" s="1"/>
  <c r="D9"/>
  <c r="E9" s="1"/>
  <c r="E10"/>
  <c r="D11"/>
  <c r="E11" s="1"/>
  <c r="I27" s="1"/>
  <c r="K27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/>
  <c r="D20"/>
  <c r="E20" s="1"/>
  <c r="D21"/>
  <c r="E21" s="1"/>
  <c r="D22"/>
  <c r="E22" s="1"/>
  <c r="D23"/>
  <c r="E23" s="1"/>
  <c r="D24"/>
  <c r="E24" s="1"/>
  <c r="D25"/>
  <c r="E25" s="1"/>
  <c r="D26"/>
  <c r="E26" s="1"/>
  <c r="K20"/>
  <c r="IN5"/>
  <c r="IN6"/>
  <c r="IN7"/>
  <c r="IN8"/>
  <c r="IN9"/>
  <c r="IN10"/>
  <c r="IN11"/>
  <c r="IN12"/>
  <c r="IN13"/>
  <c r="IN14"/>
  <c r="IN15"/>
  <c r="IN16"/>
  <c r="IN17"/>
  <c r="IN18"/>
  <c r="IN20"/>
  <c r="IN21"/>
  <c r="IN22"/>
  <c r="IN23"/>
  <c r="IN24"/>
  <c r="IN25"/>
  <c r="IN26"/>
  <c r="IM5"/>
  <c r="IM6"/>
  <c r="IM7"/>
  <c r="IM8"/>
  <c r="IM9"/>
  <c r="IM11"/>
  <c r="IM12"/>
  <c r="IM13"/>
  <c r="IM14"/>
  <c r="IM15"/>
  <c r="IM16"/>
  <c r="IM17"/>
  <c r="IM18"/>
  <c r="IM20"/>
  <c r="IM21"/>
  <c r="IM22"/>
  <c r="IM23"/>
  <c r="IM24"/>
  <c r="IM25"/>
  <c r="IM26"/>
  <c r="IL5"/>
  <c r="IL6"/>
  <c r="IL7"/>
  <c r="IL8"/>
  <c r="IL9"/>
  <c r="IL11"/>
  <c r="IL12"/>
  <c r="IL13"/>
  <c r="IL14"/>
  <c r="IL15"/>
  <c r="IL16"/>
  <c r="IL17"/>
  <c r="IL18"/>
  <c r="IL21"/>
  <c r="IL22"/>
  <c r="IL23"/>
  <c r="IL24"/>
  <c r="IL25"/>
  <c r="IK5"/>
  <c r="IK6"/>
  <c r="IK7"/>
  <c r="IK8"/>
  <c r="IK9"/>
  <c r="IK11"/>
  <c r="IK12"/>
  <c r="IK13"/>
  <c r="IK14"/>
  <c r="IK15"/>
  <c r="IK16"/>
  <c r="IK17"/>
  <c r="IK18"/>
  <c r="IK19"/>
  <c r="IK20"/>
  <c r="IK21"/>
  <c r="IK22"/>
  <c r="IK23"/>
  <c r="IK24"/>
  <c r="IK25"/>
  <c r="IK26"/>
  <c r="IJ5"/>
  <c r="IJ6"/>
  <c r="IJ7"/>
  <c r="IJ8"/>
  <c r="IJ9"/>
  <c r="IJ11"/>
  <c r="IJ12"/>
  <c r="IJ13"/>
  <c r="IJ14"/>
  <c r="IJ15"/>
  <c r="IJ16"/>
  <c r="IJ17"/>
  <c r="IJ18"/>
  <c r="IJ20"/>
  <c r="IJ21"/>
  <c r="IJ22"/>
  <c r="IJ23"/>
  <c r="IJ24"/>
  <c r="IJ25"/>
  <c r="II5"/>
  <c r="II6"/>
  <c r="II7"/>
  <c r="II8"/>
  <c r="II9"/>
  <c r="II11"/>
  <c r="II12"/>
  <c r="II13"/>
  <c r="II14"/>
  <c r="II15"/>
  <c r="II16"/>
  <c r="II17"/>
  <c r="II18"/>
  <c r="II20"/>
  <c r="II21"/>
  <c r="II22"/>
  <c r="II23"/>
  <c r="II24"/>
  <c r="II25"/>
  <c r="II26"/>
  <c r="IH5"/>
  <c r="IH6"/>
  <c r="IH7"/>
  <c r="IH8"/>
  <c r="IH9"/>
  <c r="IH11"/>
  <c r="IH12"/>
  <c r="IH13"/>
  <c r="IH14"/>
  <c r="IH15"/>
  <c r="IH16"/>
  <c r="IH17"/>
  <c r="IH18"/>
  <c r="IH20"/>
  <c r="IH21"/>
  <c r="IH22"/>
  <c r="IH23"/>
  <c r="IH24"/>
  <c r="IH25"/>
  <c r="IH26"/>
  <c r="IG5"/>
  <c r="IG6"/>
  <c r="IG7"/>
  <c r="IG8"/>
  <c r="IG9"/>
  <c r="IG11"/>
  <c r="IG12"/>
  <c r="IG13"/>
  <c r="IG14"/>
  <c r="IG15"/>
  <c r="IG16"/>
  <c r="IG17"/>
  <c r="IG18"/>
  <c r="IG19"/>
  <c r="IG20"/>
  <c r="IG21"/>
  <c r="IG22"/>
  <c r="IG23"/>
  <c r="IG24"/>
  <c r="IG25"/>
  <c r="IG26"/>
  <c r="IF5"/>
  <c r="IF6"/>
  <c r="IF7"/>
  <c r="IF8"/>
  <c r="IF9"/>
  <c r="IF11"/>
  <c r="IF12"/>
  <c r="IF13"/>
  <c r="IF14"/>
  <c r="IF15"/>
  <c r="IF16"/>
  <c r="IF17"/>
  <c r="IF18"/>
  <c r="IF19"/>
  <c r="IF20"/>
  <c r="IF21"/>
  <c r="IF22"/>
  <c r="IF23"/>
  <c r="IF24"/>
  <c r="IF25"/>
  <c r="IF26"/>
  <c r="IE5"/>
  <c r="IE6"/>
  <c r="IE7"/>
  <c r="IE8"/>
  <c r="IE9"/>
  <c r="IE11"/>
  <c r="IE12"/>
  <c r="IE13"/>
  <c r="IE14"/>
  <c r="IE15"/>
  <c r="IE16"/>
  <c r="IE17"/>
  <c r="IE18"/>
  <c r="IE19"/>
  <c r="IE20"/>
  <c r="IE21"/>
  <c r="IE22"/>
  <c r="IE23"/>
  <c r="IE24"/>
  <c r="IE25"/>
  <c r="IE26"/>
  <c r="ID5"/>
  <c r="ID6"/>
  <c r="ID7"/>
  <c r="ID8"/>
  <c r="ID9"/>
  <c r="ID11"/>
  <c r="ID12"/>
  <c r="ID13"/>
  <c r="ID14"/>
  <c r="ID15"/>
  <c r="ID16"/>
  <c r="ID17"/>
  <c r="ID18"/>
  <c r="ID19"/>
  <c r="ID20"/>
  <c r="ID21"/>
  <c r="ID22"/>
  <c r="ID23"/>
  <c r="ID24"/>
  <c r="ID25"/>
  <c r="ID26"/>
  <c r="IB5"/>
  <c r="IB6"/>
  <c r="IB7"/>
  <c r="IB8"/>
  <c r="IB9"/>
  <c r="IB10"/>
  <c r="IB11"/>
  <c r="HZ11" s="1"/>
  <c r="IB12"/>
  <c r="IB13"/>
  <c r="IB14"/>
  <c r="HZ14" s="1"/>
  <c r="IB15"/>
  <c r="IB16"/>
  <c r="IB17"/>
  <c r="HZ17" s="1"/>
  <c r="IB18"/>
  <c r="IB19"/>
  <c r="IB20"/>
  <c r="IB21"/>
  <c r="IB22"/>
  <c r="IB23"/>
  <c r="HZ23" s="1"/>
  <c r="IB24"/>
  <c r="IB25"/>
  <c r="IB26"/>
  <c r="IC5"/>
  <c r="IC6"/>
  <c r="IC7"/>
  <c r="IC8"/>
  <c r="IC9"/>
  <c r="IC11"/>
  <c r="IC12"/>
  <c r="IC13"/>
  <c r="IC14"/>
  <c r="IC15"/>
  <c r="IC16"/>
  <c r="IC17"/>
  <c r="IC18"/>
  <c r="IC19"/>
  <c r="IC20"/>
  <c r="IC21"/>
  <c r="IC22"/>
  <c r="IC23"/>
  <c r="IC24"/>
  <c r="IC25"/>
  <c r="IC26"/>
  <c r="IA5"/>
  <c r="IA6"/>
  <c r="IA7"/>
  <c r="IA8"/>
  <c r="IA9"/>
  <c r="IA11"/>
  <c r="IA12"/>
  <c r="IA13"/>
  <c r="IA14"/>
  <c r="IA15"/>
  <c r="IA16"/>
  <c r="HZ16" s="1"/>
  <c r="IA17"/>
  <c r="IA18"/>
  <c r="IA19"/>
  <c r="IA20"/>
  <c r="IA21"/>
  <c r="IA22"/>
  <c r="HZ22" s="1"/>
  <c r="IA23"/>
  <c r="IA24"/>
  <c r="IA25"/>
  <c r="IA26"/>
  <c r="HX5"/>
  <c r="HX6"/>
  <c r="HX7"/>
  <c r="HX8"/>
  <c r="HX9"/>
  <c r="HX11"/>
  <c r="HX12"/>
  <c r="HX13"/>
  <c r="HX14"/>
  <c r="HX15"/>
  <c r="HX16"/>
  <c r="HX17"/>
  <c r="HX18"/>
  <c r="HX19"/>
  <c r="HX20"/>
  <c r="HX21"/>
  <c r="HX22"/>
  <c r="HX23"/>
  <c r="HX24"/>
  <c r="HX25"/>
  <c r="HX26"/>
  <c r="HV5"/>
  <c r="HV6"/>
  <c r="HV7"/>
  <c r="HV8"/>
  <c r="HV9"/>
  <c r="HV10"/>
  <c r="HV11"/>
  <c r="HV12"/>
  <c r="HV13"/>
  <c r="HV14"/>
  <c r="HV15"/>
  <c r="HV16"/>
  <c r="HV17"/>
  <c r="HV18"/>
  <c r="HV19"/>
  <c r="HV20"/>
  <c r="HV21"/>
  <c r="HV22"/>
  <c r="HV23"/>
  <c r="HV24"/>
  <c r="HV25"/>
  <c r="HV26"/>
  <c r="HU5"/>
  <c r="HU6"/>
  <c r="HU7"/>
  <c r="HU8"/>
  <c r="HU9"/>
  <c r="HU10"/>
  <c r="HU11"/>
  <c r="HU12"/>
  <c r="HU13"/>
  <c r="HU14"/>
  <c r="HU15"/>
  <c r="HU16"/>
  <c r="HU17"/>
  <c r="HU18"/>
  <c r="HU19"/>
  <c r="HU20"/>
  <c r="HU21"/>
  <c r="HU22"/>
  <c r="HU23"/>
  <c r="HU24"/>
  <c r="HU25"/>
  <c r="HU26"/>
  <c r="HT5"/>
  <c r="HT6"/>
  <c r="HT7"/>
  <c r="HT8"/>
  <c r="HT9"/>
  <c r="HT11"/>
  <c r="HT12"/>
  <c r="HT13"/>
  <c r="HT14"/>
  <c r="HT15"/>
  <c r="HT16"/>
  <c r="HT17"/>
  <c r="HT18"/>
  <c r="HT19"/>
  <c r="B67" i="38" s="1"/>
  <c r="HT20" i="4"/>
  <c r="HT21"/>
  <c r="HT22"/>
  <c r="HT23"/>
  <c r="HT24"/>
  <c r="HT25"/>
  <c r="HT26"/>
  <c r="HL5"/>
  <c r="HL6"/>
  <c r="HK5"/>
  <c r="HK6"/>
  <c r="GZ5"/>
  <c r="HA5" s="1"/>
  <c r="GZ7"/>
  <c r="GZ15"/>
  <c r="GZ19"/>
  <c r="HA19" s="1"/>
  <c r="GZ20"/>
  <c r="GZ21"/>
  <c r="HA21" s="1"/>
  <c r="GZ22"/>
  <c r="HA22" s="1"/>
  <c r="GZ23"/>
  <c r="GZ24"/>
  <c r="HA24" s="1"/>
  <c r="GZ25"/>
  <c r="HA25" s="1"/>
  <c r="GE5"/>
  <c r="GE6"/>
  <c r="GE7"/>
  <c r="GE8"/>
  <c r="GE9"/>
  <c r="GE10"/>
  <c r="GE11"/>
  <c r="GE12"/>
  <c r="GE13"/>
  <c r="GE14"/>
  <c r="GE15"/>
  <c r="GE16"/>
  <c r="GE17"/>
  <c r="GE18"/>
  <c r="GE19"/>
  <c r="GE20"/>
  <c r="GE21"/>
  <c r="GE22"/>
  <c r="GE23"/>
  <c r="GE24"/>
  <c r="GE25"/>
  <c r="GB5"/>
  <c r="GB6"/>
  <c r="GB7"/>
  <c r="GB8"/>
  <c r="GB9"/>
  <c r="GB10"/>
  <c r="GB11"/>
  <c r="GB12"/>
  <c r="GB13"/>
  <c r="GB14"/>
  <c r="GB15"/>
  <c r="GB16"/>
  <c r="GB17"/>
  <c r="GB18"/>
  <c r="GB19"/>
  <c r="GB20"/>
  <c r="GB21"/>
  <c r="GB22"/>
  <c r="GB23"/>
  <c r="GB24"/>
  <c r="GB25"/>
  <c r="FL5"/>
  <c r="FL7"/>
  <c r="FL8"/>
  <c r="FL11"/>
  <c r="FP27" s="1"/>
  <c r="FL16"/>
  <c r="FL17"/>
  <c r="FL21"/>
  <c r="FL22"/>
  <c r="FL25"/>
  <c r="FI7"/>
  <c r="FI8"/>
  <c r="FI11"/>
  <c r="FM27" s="1"/>
  <c r="FI12"/>
  <c r="FI24"/>
  <c r="FI25"/>
  <c r="FB5"/>
  <c r="FC5" s="1"/>
  <c r="FB6"/>
  <c r="FC6" s="1"/>
  <c r="FB7"/>
  <c r="FC7" s="1"/>
  <c r="FB8"/>
  <c r="FC8" s="1"/>
  <c r="FC9"/>
  <c r="FC10"/>
  <c r="FB11"/>
  <c r="FC11" s="1"/>
  <c r="FG27" s="1"/>
  <c r="FB12"/>
  <c r="FC12" s="1"/>
  <c r="FB13"/>
  <c r="FC13" s="1"/>
  <c r="FB14"/>
  <c r="FC14" s="1"/>
  <c r="FC17"/>
  <c r="FC21"/>
  <c r="FC22"/>
  <c r="FC24"/>
  <c r="FC25"/>
  <c r="FC26"/>
  <c r="EP5"/>
  <c r="EP6"/>
  <c r="EP7"/>
  <c r="EP8"/>
  <c r="EP9"/>
  <c r="EP10"/>
  <c r="EP11"/>
  <c r="EP12"/>
  <c r="EP13"/>
  <c r="EP14"/>
  <c r="EP15"/>
  <c r="EP16"/>
  <c r="EP17"/>
  <c r="EP18"/>
  <c r="EP19"/>
  <c r="EP20"/>
  <c r="EP21"/>
  <c r="EP22"/>
  <c r="EP23"/>
  <c r="EP24"/>
  <c r="EP25"/>
  <c r="EP26"/>
  <c r="EM5"/>
  <c r="EM6"/>
  <c r="EM7"/>
  <c r="EM8"/>
  <c r="EM9"/>
  <c r="EM10"/>
  <c r="EM11"/>
  <c r="EM12"/>
  <c r="EM13"/>
  <c r="EM14"/>
  <c r="EM15"/>
  <c r="EM16"/>
  <c r="EM17"/>
  <c r="EM18"/>
  <c r="EM19"/>
  <c r="EM20"/>
  <c r="EM21"/>
  <c r="EM22"/>
  <c r="EM23"/>
  <c r="EM24"/>
  <c r="EM25"/>
  <c r="EM26"/>
  <c r="EG5"/>
  <c r="EG6"/>
  <c r="EG7"/>
  <c r="EG8"/>
  <c r="EG9"/>
  <c r="EG10"/>
  <c r="EG11"/>
  <c r="EG12"/>
  <c r="EG13"/>
  <c r="EG14"/>
  <c r="EG15"/>
  <c r="EG16"/>
  <c r="EG17"/>
  <c r="EG18"/>
  <c r="EG19"/>
  <c r="EG20"/>
  <c r="EG21"/>
  <c r="EG22"/>
  <c r="EG23"/>
  <c r="EG24"/>
  <c r="EG25"/>
  <c r="EG26"/>
  <c r="DT5"/>
  <c r="DT6"/>
  <c r="DT7"/>
  <c r="DT8"/>
  <c r="DT9"/>
  <c r="DT10"/>
  <c r="DT11"/>
  <c r="DT12"/>
  <c r="DT13"/>
  <c r="DT14"/>
  <c r="DT15"/>
  <c r="DT16"/>
  <c r="DT17"/>
  <c r="DT18"/>
  <c r="DT19"/>
  <c r="DT20"/>
  <c r="DT21"/>
  <c r="DT22"/>
  <c r="DT23"/>
  <c r="DT24"/>
  <c r="DT25"/>
  <c r="DT26"/>
  <c r="DQ5"/>
  <c r="DQ6"/>
  <c r="DQ7"/>
  <c r="DQ8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K5"/>
  <c r="DK6"/>
  <c r="DK7"/>
  <c r="DK8"/>
  <c r="DK9"/>
  <c r="DK10"/>
  <c r="DK11"/>
  <c r="DK12"/>
  <c r="DK13"/>
  <c r="DK14"/>
  <c r="DK15"/>
  <c r="DK16"/>
  <c r="DK17"/>
  <c r="DK18"/>
  <c r="DK19"/>
  <c r="DK20"/>
  <c r="DK21"/>
  <c r="DK22"/>
  <c r="DK23"/>
  <c r="DK24"/>
  <c r="DK25"/>
  <c r="DK26"/>
  <c r="CX5"/>
  <c r="CX6"/>
  <c r="CX7"/>
  <c r="CX8"/>
  <c r="CX9"/>
  <c r="CX10"/>
  <c r="CX11"/>
  <c r="CX12"/>
  <c r="CX13"/>
  <c r="CX14"/>
  <c r="CX15"/>
  <c r="CX16"/>
  <c r="CX17"/>
  <c r="CX18"/>
  <c r="CX19"/>
  <c r="CX20"/>
  <c r="CX21"/>
  <c r="CX22"/>
  <c r="CX23"/>
  <c r="CX24"/>
  <c r="CX25"/>
  <c r="CX26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O5"/>
  <c r="CO6"/>
  <c r="CO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A5"/>
  <c r="CB5" s="1"/>
  <c r="CA6"/>
  <c r="CB6" s="1"/>
  <c r="CA7"/>
  <c r="CB7" s="1"/>
  <c r="CB8"/>
  <c r="CB9"/>
  <c r="CB10"/>
  <c r="CB13"/>
  <c r="CF27" s="1"/>
  <c r="CB14"/>
  <c r="CB17"/>
  <c r="CB18"/>
  <c r="CB20"/>
  <c r="CB21"/>
  <c r="CB22"/>
  <c r="CB24"/>
  <c r="CB25"/>
  <c r="CB26"/>
  <c r="BX5"/>
  <c r="BY5" s="1"/>
  <c r="BX6"/>
  <c r="BY6" s="1"/>
  <c r="BX7"/>
  <c r="BY7" s="1"/>
  <c r="BY9"/>
  <c r="BY10"/>
  <c r="BY13"/>
  <c r="BY14"/>
  <c r="BY17"/>
  <c r="BY18"/>
  <c r="BY21"/>
  <c r="BY22"/>
  <c r="BY25"/>
  <c r="BY26"/>
  <c r="BR5"/>
  <c r="GQ5" s="1"/>
  <c r="GR5" s="1"/>
  <c r="BR6"/>
  <c r="GQ6" s="1"/>
  <c r="BR7"/>
  <c r="GQ7" s="1"/>
  <c r="BR8"/>
  <c r="GQ8" s="1"/>
  <c r="GR8" s="1"/>
  <c r="BR9"/>
  <c r="BS9" s="1"/>
  <c r="GQ10"/>
  <c r="BR11"/>
  <c r="BV27" s="1"/>
  <c r="BR12"/>
  <c r="BR13"/>
  <c r="BS13" s="1"/>
  <c r="BR14"/>
  <c r="BS14" s="1"/>
  <c r="BR15"/>
  <c r="BS15" s="1"/>
  <c r="BR16"/>
  <c r="GQ16" s="1"/>
  <c r="GR16" s="1"/>
  <c r="BR17"/>
  <c r="BS17" s="1"/>
  <c r="BR18"/>
  <c r="BR19"/>
  <c r="GQ19" s="1"/>
  <c r="BR20"/>
  <c r="GQ20" s="1"/>
  <c r="GR20" s="1"/>
  <c r="BR21"/>
  <c r="GQ21" s="1"/>
  <c r="BR22"/>
  <c r="GQ22" s="1"/>
  <c r="BR23"/>
  <c r="GQ23" s="1"/>
  <c r="BR24"/>
  <c r="GQ24" s="1"/>
  <c r="BR25"/>
  <c r="GQ25" s="1"/>
  <c r="BR26"/>
  <c r="BS26" s="1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C5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J5"/>
  <c r="AJ6"/>
  <c r="AJ10"/>
  <c r="AJ22"/>
  <c r="AG15"/>
  <c r="AG20"/>
  <c r="Z5"/>
  <c r="AA5" s="1"/>
  <c r="Z6"/>
  <c r="AA6" s="1"/>
  <c r="Z7"/>
  <c r="AA7" s="1"/>
  <c r="Z8"/>
  <c r="AA8" s="1"/>
  <c r="Z9"/>
  <c r="AA9" s="1"/>
  <c r="AA10"/>
  <c r="Z11"/>
  <c r="AA11" s="1"/>
  <c r="AE27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BS23"/>
  <c r="GQ15"/>
  <c r="GQ9"/>
  <c r="BS20"/>
  <c r="BP6" i="1"/>
  <c r="BP7"/>
  <c r="BP8"/>
  <c r="BP9"/>
  <c r="BP10"/>
  <c r="I5"/>
  <c r="DB7"/>
  <c r="DB8"/>
  <c r="DB9"/>
  <c r="DB10"/>
  <c r="DB12"/>
  <c r="DB13"/>
  <c r="DB14"/>
  <c r="DB15"/>
  <c r="DB16"/>
  <c r="DB17"/>
  <c r="DB18"/>
  <c r="BT14"/>
  <c r="BT15"/>
  <c r="BT16"/>
  <c r="BT17"/>
  <c r="BT18"/>
  <c r="BT19"/>
  <c r="BT5"/>
  <c r="BT6"/>
  <c r="BT7"/>
  <c r="BT8"/>
  <c r="BT9"/>
  <c r="BT10"/>
  <c r="BT11"/>
  <c r="BT12"/>
  <c r="BT13"/>
  <c r="BV7"/>
  <c r="BV8"/>
  <c r="BV10"/>
  <c r="BV11"/>
  <c r="BV13"/>
  <c r="AZ14"/>
  <c r="AZ16"/>
  <c r="AZ17"/>
  <c r="AZ6"/>
  <c r="AZ7"/>
  <c r="AZ8"/>
  <c r="AZ10"/>
  <c r="AZ11"/>
  <c r="AZ12"/>
  <c r="AZ13"/>
  <c r="AX14"/>
  <c r="AX15"/>
  <c r="AX16"/>
  <c r="AX17"/>
  <c r="AX18"/>
  <c r="AX19"/>
  <c r="AX5"/>
  <c r="AX6"/>
  <c r="AX7"/>
  <c r="AX8"/>
  <c r="AX9"/>
  <c r="AX10"/>
  <c r="AX11"/>
  <c r="AX12"/>
  <c r="AX13"/>
  <c r="BB28"/>
  <c r="BC28"/>
  <c r="BD28"/>
  <c r="AQ6"/>
  <c r="AR6" s="1"/>
  <c r="AQ7"/>
  <c r="AR7" s="1"/>
  <c r="AQ8"/>
  <c r="AR8" s="1"/>
  <c r="AQ9"/>
  <c r="AR9" s="1"/>
  <c r="AQ10"/>
  <c r="AR10" s="1"/>
  <c r="AQ11"/>
  <c r="AR11" s="1"/>
  <c r="AQ12"/>
  <c r="AR12" s="1"/>
  <c r="AQ13"/>
  <c r="AR13" s="1"/>
  <c r="AQ14"/>
  <c r="AR14" s="1"/>
  <c r="AQ15"/>
  <c r="AQ16"/>
  <c r="AR16"/>
  <c r="AQ17"/>
  <c r="AR17" s="1"/>
  <c r="AQ18"/>
  <c r="AR18" s="1"/>
  <c r="AQ19"/>
  <c r="AR19" s="1"/>
  <c r="AQ20"/>
  <c r="AR20" s="1"/>
  <c r="AQ21"/>
  <c r="AR21" s="1"/>
  <c r="AQ22"/>
  <c r="AR22" s="1"/>
  <c r="AQ23"/>
  <c r="AR23" s="1"/>
  <c r="AQ24"/>
  <c r="AR24" s="1"/>
  <c r="AQ25"/>
  <c r="AR25" s="1"/>
  <c r="AQ26"/>
  <c r="AR26" s="1"/>
  <c r="AQ27"/>
  <c r="AR27" s="1"/>
  <c r="AQ5"/>
  <c r="AR5" s="1"/>
  <c r="AR1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W6"/>
  <c r="X6" s="1"/>
  <c r="W7"/>
  <c r="X7" s="1"/>
  <c r="W8"/>
  <c r="X8" s="1"/>
  <c r="W9"/>
  <c r="X9" s="1"/>
  <c r="W10"/>
  <c r="X10" s="1"/>
  <c r="X1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R6"/>
  <c r="S6" s="1"/>
  <c r="R7"/>
  <c r="S7" s="1"/>
  <c r="R8"/>
  <c r="S8" s="1"/>
  <c r="R9"/>
  <c r="S9" s="1"/>
  <c r="R10"/>
  <c r="S10" s="1"/>
  <c r="S11"/>
  <c r="R12"/>
  <c r="S12" s="1"/>
  <c r="R13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C6"/>
  <c r="D6" s="1"/>
  <c r="C7"/>
  <c r="D7" s="1"/>
  <c r="C8"/>
  <c r="D8" s="1"/>
  <c r="C9"/>
  <c r="D9" s="1"/>
  <c r="C10"/>
  <c r="D10" s="1"/>
  <c r="D11"/>
  <c r="C12"/>
  <c r="D12" s="1"/>
  <c r="C13"/>
  <c r="D13" s="1"/>
  <c r="C14"/>
  <c r="D14" s="1"/>
  <c r="C15"/>
  <c r="D15" s="1"/>
  <c r="C16"/>
  <c r="D16" s="1"/>
  <c r="C17"/>
  <c r="D17" s="1"/>
  <c r="C18"/>
  <c r="D18" s="1"/>
  <c r="D19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/>
  <c r="B28"/>
  <c r="E28"/>
  <c r="F28"/>
  <c r="C28" s="1"/>
  <c r="H28"/>
  <c r="I28" s="1"/>
  <c r="L28"/>
  <c r="N28"/>
  <c r="O28"/>
  <c r="P28"/>
  <c r="T28"/>
  <c r="U28"/>
  <c r="Y28"/>
  <c r="CK28" s="1"/>
  <c r="Z28"/>
  <c r="W28" s="1"/>
  <c r="AA28"/>
  <c r="AD28"/>
  <c r="AE28"/>
  <c r="AF28"/>
  <c r="AI28"/>
  <c r="AJ28"/>
  <c r="AK28"/>
  <c r="AL28"/>
  <c r="AM28"/>
  <c r="AN28"/>
  <c r="AO28"/>
  <c r="AP28"/>
  <c r="AS28"/>
  <c r="AT28"/>
  <c r="AQ28" s="1"/>
  <c r="AU28"/>
  <c r="AY28"/>
  <c r="BA28"/>
  <c r="BG28"/>
  <c r="BK28"/>
  <c r="BL28"/>
  <c r="BM28"/>
  <c r="BN28"/>
  <c r="BQ28"/>
  <c r="BR28"/>
  <c r="BS28"/>
  <c r="BW28"/>
  <c r="BX28"/>
  <c r="BY28"/>
  <c r="BZ28"/>
  <c r="CB28"/>
  <c r="CC28"/>
  <c r="CD28"/>
  <c r="CH28"/>
  <c r="CI28"/>
  <c r="CM28"/>
  <c r="CO28"/>
  <c r="CP28"/>
  <c r="CR28"/>
  <c r="CS28"/>
  <c r="CT28"/>
  <c r="CU28"/>
  <c r="CV28"/>
  <c r="CW28"/>
  <c r="CX28"/>
  <c r="DC28"/>
  <c r="DD28"/>
  <c r="DE28"/>
  <c r="DI28"/>
  <c r="DJ28"/>
  <c r="CN5"/>
  <c r="CN28" s="1"/>
  <c r="Q27" i="4"/>
  <c r="IK27" s="1"/>
  <c r="BG27"/>
  <c r="BN27"/>
  <c r="AT27"/>
  <c r="BI27"/>
  <c r="DA27"/>
  <c r="DC27"/>
  <c r="HF27" s="1"/>
  <c r="DE27"/>
  <c r="DG27"/>
  <c r="DM27"/>
  <c r="DW27"/>
  <c r="DY27"/>
  <c r="EC27"/>
  <c r="EE27"/>
  <c r="GG27"/>
  <c r="GI27"/>
  <c r="GM27"/>
  <c r="CL27"/>
  <c r="GS27"/>
  <c r="M27" i="24" s="1"/>
  <c r="BQ27" s="1"/>
  <c r="CR27" i="4"/>
  <c r="CZ27"/>
  <c r="HC27" s="1"/>
  <c r="DB27"/>
  <c r="DF27"/>
  <c r="DH27"/>
  <c r="DN27"/>
  <c r="DV27"/>
  <c r="DX27"/>
  <c r="EB27"/>
  <c r="ED27"/>
  <c r="GH27"/>
  <c r="GJ27"/>
  <c r="GL27"/>
  <c r="R27"/>
  <c r="AZ27"/>
  <c r="BO27"/>
  <c r="BM27"/>
  <c r="BH27"/>
  <c r="O27"/>
  <c r="HW27"/>
  <c r="BK27"/>
  <c r="BD27"/>
  <c r="AU27"/>
  <c r="BA27"/>
  <c r="DL27"/>
  <c r="CV27"/>
  <c r="CM27"/>
  <c r="CS27"/>
  <c r="DI27"/>
  <c r="GF27"/>
  <c r="DR27"/>
  <c r="CW27"/>
  <c r="CY27"/>
  <c r="DD27"/>
  <c r="EW27"/>
  <c r="EU27"/>
  <c r="EK27"/>
  <c r="EX27"/>
  <c r="EV27"/>
  <c r="EI27"/>
  <c r="EO27"/>
  <c r="IS27"/>
  <c r="EH27"/>
  <c r="EJ27"/>
  <c r="IV27"/>
  <c r="ES27"/>
  <c r="IU27"/>
  <c r="EN27"/>
  <c r="EQ27"/>
  <c r="DR4" i="24"/>
  <c r="DR27" s="1"/>
  <c r="DB4"/>
  <c r="BV4"/>
  <c r="BT4" s="1"/>
  <c r="U4"/>
  <c r="CM4" s="1"/>
  <c r="P4"/>
  <c r="P27" s="1"/>
  <c r="CR4"/>
  <c r="CQ4"/>
  <c r="CL4"/>
  <c r="CK4"/>
  <c r="CJ4"/>
  <c r="CI4"/>
  <c r="CH4" s="1"/>
  <c r="BE4"/>
  <c r="BD4"/>
  <c r="CT4" s="1"/>
  <c r="AD4"/>
  <c r="AQ4" s="1"/>
  <c r="IN4" i="4"/>
  <c r="IM4"/>
  <c r="IL4"/>
  <c r="IK4"/>
  <c r="IJ4"/>
  <c r="II4"/>
  <c r="IH4"/>
  <c r="IG4"/>
  <c r="IF4"/>
  <c r="IE4"/>
  <c r="ID4"/>
  <c r="IC4"/>
  <c r="HX4"/>
  <c r="HV4"/>
  <c r="HT4"/>
  <c r="HO4"/>
  <c r="HM4"/>
  <c r="HL4"/>
  <c r="HK4"/>
  <c r="HJ4"/>
  <c r="HJ27" s="1"/>
  <c r="HH4"/>
  <c r="HF4"/>
  <c r="HE4"/>
  <c r="HD4"/>
  <c r="HC4"/>
  <c r="HB4"/>
  <c r="GY4"/>
  <c r="GV4"/>
  <c r="GU4"/>
  <c r="GT4"/>
  <c r="GS4"/>
  <c r="M4" i="24" s="1"/>
  <c r="GP4" i="4"/>
  <c r="GO4"/>
  <c r="BX4"/>
  <c r="BY4" s="1"/>
  <c r="AF4"/>
  <c r="AG4" s="1"/>
  <c r="IB4"/>
  <c r="IA4"/>
  <c r="HZ4" s="1"/>
  <c r="HW4"/>
  <c r="HU4"/>
  <c r="HS4"/>
  <c r="HI4"/>
  <c r="HG4" s="1"/>
  <c r="GW4" s="1"/>
  <c r="GD4"/>
  <c r="GE4" s="1"/>
  <c r="GA4"/>
  <c r="GB4" s="1"/>
  <c r="FK4"/>
  <c r="FL4" s="1"/>
  <c r="FH4"/>
  <c r="FI4" s="1"/>
  <c r="FB4"/>
  <c r="FC4" s="1"/>
  <c r="EV4"/>
  <c r="HY4" s="1"/>
  <c r="EP4"/>
  <c r="EM4"/>
  <c r="EF4"/>
  <c r="EG4" s="1"/>
  <c r="DS4"/>
  <c r="DT4" s="1"/>
  <c r="DP4"/>
  <c r="DJ4"/>
  <c r="DJ27" s="1"/>
  <c r="DK27" s="1"/>
  <c r="CW4"/>
  <c r="CX4" s="1"/>
  <c r="CT4"/>
  <c r="CU4" s="1"/>
  <c r="CN4"/>
  <c r="CN27" s="1"/>
  <c r="CA4"/>
  <c r="CB4" s="1"/>
  <c r="BR4"/>
  <c r="BS4" s="1"/>
  <c r="BE4"/>
  <c r="BF4" s="1"/>
  <c r="BB4"/>
  <c r="BC4" s="1"/>
  <c r="AV4"/>
  <c r="AW4" s="1"/>
  <c r="AI4"/>
  <c r="AJ4" s="1"/>
  <c r="Z4"/>
  <c r="AA4" s="1"/>
  <c r="M4"/>
  <c r="N4" s="1"/>
  <c r="J4"/>
  <c r="K4" s="1"/>
  <c r="D4"/>
  <c r="E4" s="1"/>
  <c r="CJ5" i="1"/>
  <c r="CF5"/>
  <c r="BP5"/>
  <c r="AH5"/>
  <c r="AC5"/>
  <c r="W5"/>
  <c r="X5" s="1"/>
  <c r="R5"/>
  <c r="S5" s="1"/>
  <c r="N5"/>
  <c r="C5"/>
  <c r="D5" s="1"/>
  <c r="M3" i="4"/>
  <c r="EA27"/>
  <c r="GN27"/>
  <c r="DU27"/>
  <c r="CT27"/>
  <c r="CU27" s="1"/>
  <c r="BE27"/>
  <c r="DO27"/>
  <c r="GC27"/>
  <c r="EL27"/>
  <c r="EM27" s="1"/>
  <c r="ER27"/>
  <c r="ET27"/>
  <c r="EF27"/>
  <c r="EY27"/>
  <c r="DZ27"/>
  <c r="DS27"/>
  <c r="DT27" s="1"/>
  <c r="GK27"/>
  <c r="AV27"/>
  <c r="BA125" i="38"/>
  <c r="AK78"/>
  <c r="AV38"/>
  <c r="AA76"/>
  <c r="AS126"/>
  <c r="X41"/>
  <c r="X39"/>
  <c r="X38"/>
  <c r="C38" i="39"/>
  <c r="C40" s="1"/>
  <c r="D38"/>
  <c r="D40" s="1"/>
  <c r="E38"/>
  <c r="E40" s="1"/>
  <c r="F38"/>
  <c r="F40" s="1"/>
  <c r="G38"/>
  <c r="G40" s="1"/>
  <c r="H38"/>
  <c r="H40" s="1"/>
  <c r="I38"/>
  <c r="I40" s="1"/>
  <c r="J38"/>
  <c r="J40" s="1"/>
  <c r="K38"/>
  <c r="K40" s="1"/>
  <c r="L38"/>
  <c r="L40" s="1"/>
  <c r="M38"/>
  <c r="M40" s="1"/>
  <c r="B38"/>
  <c r="B40" s="1"/>
  <c r="AP38" i="38"/>
  <c r="AC40"/>
  <c r="AP40"/>
  <c r="AV40"/>
  <c r="AC41"/>
  <c r="AP41"/>
  <c r="AV41"/>
  <c r="Z125"/>
  <c r="AJ125"/>
  <c r="BA126"/>
  <c r="BE126"/>
  <c r="Z137"/>
  <c r="Z138"/>
  <c r="AJ133"/>
  <c r="A51"/>
  <c r="A53"/>
  <c r="AA53"/>
  <c r="A55"/>
  <c r="AA56"/>
  <c r="A57"/>
  <c r="AA57"/>
  <c r="A59"/>
  <c r="AA59"/>
  <c r="A61"/>
  <c r="A67"/>
  <c r="A68"/>
  <c r="B68"/>
  <c r="A69"/>
  <c r="B69"/>
  <c r="AA69"/>
  <c r="X70"/>
  <c r="AA73"/>
  <c r="A74"/>
  <c r="B86"/>
  <c r="B89"/>
  <c r="B92"/>
  <c r="B95"/>
  <c r="B97"/>
  <c r="B99"/>
  <c r="B102"/>
  <c r="B104"/>
  <c r="B105"/>
  <c r="B108"/>
  <c r="B109"/>
  <c r="B110"/>
  <c r="B38" i="23"/>
  <c r="B40" s="1"/>
  <c r="D38"/>
  <c r="D40" s="1"/>
  <c r="F38"/>
  <c r="F40" s="1"/>
  <c r="H38"/>
  <c r="H40" s="1"/>
  <c r="AS115" i="38" s="1"/>
  <c r="J38" i="23"/>
  <c r="J40" s="1"/>
  <c r="BD115" i="38" s="1"/>
  <c r="C38" i="23"/>
  <c r="C40" s="1"/>
  <c r="E38"/>
  <c r="E40" s="1"/>
  <c r="G38"/>
  <c r="G40" s="1"/>
  <c r="I38"/>
  <c r="I40" s="1"/>
  <c r="AS116" i="38" s="1"/>
  <c r="K38" i="23"/>
  <c r="K40" s="1"/>
  <c r="AN126" i="38"/>
  <c r="R138"/>
  <c r="AS138"/>
  <c r="L5" i="23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9"/>
  <c r="M39"/>
  <c r="CW1" i="4"/>
  <c r="K2"/>
  <c r="Z134" i="38"/>
  <c r="W125"/>
  <c r="AA55"/>
  <c r="AT55"/>
  <c r="AA74"/>
  <c r="AF70"/>
  <c r="AT75"/>
  <c r="AK70"/>
  <c r="AA66"/>
  <c r="AX70"/>
  <c r="AA51"/>
  <c r="AW125"/>
  <c r="Z133"/>
  <c r="AJ138"/>
  <c r="BE138"/>
  <c r="DS27" i="24"/>
  <c r="AW126" i="38"/>
  <c r="R126"/>
  <c r="Z127"/>
  <c r="AJ127"/>
  <c r="AJ137"/>
  <c r="AN125"/>
  <c r="R125"/>
  <c r="W126"/>
  <c r="W138"/>
  <c r="Z126"/>
  <c r="AJ122"/>
  <c r="AJ124"/>
  <c r="AJ126"/>
  <c r="AJ134"/>
  <c r="AN138"/>
  <c r="AS125"/>
  <c r="BA138"/>
  <c r="BE125"/>
  <c r="BT20" i="1"/>
  <c r="AX20"/>
  <c r="AZ18"/>
  <c r="AT76" i="38"/>
  <c r="AT66"/>
  <c r="BB69"/>
  <c r="AT53"/>
  <c r="BB70"/>
  <c r="BB78"/>
  <c r="AT51"/>
  <c r="AT57"/>
  <c r="AK76"/>
  <c r="AK73"/>
  <c r="BB75"/>
  <c r="BB57"/>
  <c r="AK67"/>
  <c r="AA78"/>
  <c r="BB27" i="24"/>
  <c r="AZ27"/>
  <c r="AT27"/>
  <c r="CJ27" s="1"/>
  <c r="AX21" i="1"/>
  <c r="BT21"/>
  <c r="BV18"/>
  <c r="AT69" i="38"/>
  <c r="AT73"/>
  <c r="AT67"/>
  <c r="AT70"/>
  <c r="AT56"/>
  <c r="AO70"/>
  <c r="BB59"/>
  <c r="AK68"/>
  <c r="BF78"/>
  <c r="AA75"/>
  <c r="BB68"/>
  <c r="BB74"/>
  <c r="BB76"/>
  <c r="AX23" i="1"/>
  <c r="BT23"/>
  <c r="AZ20"/>
  <c r="BT22"/>
  <c r="AX22"/>
  <c r="AT78" i="38"/>
  <c r="AT74"/>
  <c r="AT59"/>
  <c r="BB67"/>
  <c r="AT68"/>
  <c r="BB55"/>
  <c r="B59"/>
  <c r="B74"/>
  <c r="Z27" i="24"/>
  <c r="CR27" s="1"/>
  <c r="AX25" i="1"/>
  <c r="BT25"/>
  <c r="BT24"/>
  <c r="AX24"/>
  <c r="AR27" i="24"/>
  <c r="AZ22" i="1"/>
  <c r="AS27" i="24"/>
  <c r="AB27"/>
  <c r="BB51" i="38"/>
  <c r="BB73"/>
  <c r="BB56"/>
  <c r="B55"/>
  <c r="BB66"/>
  <c r="BB53"/>
  <c r="AK69"/>
  <c r="AK74"/>
  <c r="AK75"/>
  <c r="AU27" i="24"/>
  <c r="CK27" s="1"/>
  <c r="AZ23" i="1"/>
  <c r="Y27" i="24"/>
  <c r="AV27"/>
  <c r="CL27" s="1"/>
  <c r="AX27"/>
  <c r="BT26" i="1"/>
  <c r="AX26"/>
  <c r="BV21"/>
  <c r="L27" i="24"/>
  <c r="AK66" i="38"/>
  <c r="K27" i="24"/>
  <c r="AX27" i="1"/>
  <c r="BT27"/>
  <c r="AZ24"/>
  <c r="AW27" i="24"/>
  <c r="AZ26" i="1"/>
  <c r="BA27" i="24"/>
  <c r="BC27"/>
  <c r="BV24" i="1"/>
  <c r="AZ27"/>
  <c r="AS127" i="38"/>
  <c r="FF38" i="40"/>
  <c r="FP38"/>
  <c r="FQ38" s="1"/>
  <c r="BB40"/>
  <c r="BN4" i="24"/>
  <c r="CB4" s="1"/>
  <c r="BF4"/>
  <c r="BQ13"/>
  <c r="CE13" s="1"/>
  <c r="CS5"/>
  <c r="CO5" s="1"/>
  <c r="CU5" s="1"/>
  <c r="CS17"/>
  <c r="AF9" i="4"/>
  <c r="AG9" s="1"/>
  <c r="ET38" i="40"/>
  <c r="BH40"/>
  <c r="EZ40" s="1"/>
  <c r="AX104" i="38" s="1"/>
  <c r="P40" i="40"/>
  <c r="M40"/>
  <c r="L40"/>
  <c r="BQ17" i="24"/>
  <c r="CE17" s="1"/>
  <c r="CP17"/>
  <c r="CO17" s="1"/>
  <c r="CU17" s="1"/>
  <c r="DI25"/>
  <c r="BV26" i="1"/>
  <c r="DI15" i="24"/>
  <c r="BV16" i="1"/>
  <c r="BQ6" i="24"/>
  <c r="CE6" s="1"/>
  <c r="AZ25" i="1"/>
  <c r="GR25" i="4"/>
  <c r="EY38" i="40"/>
  <c r="FP35"/>
  <c r="FY29"/>
  <c r="FJ29"/>
  <c r="FK29" s="1"/>
  <c r="FJ4"/>
  <c r="FK4" s="1"/>
  <c r="FP25"/>
  <c r="FQ25" s="1"/>
  <c r="N40"/>
  <c r="BI40"/>
  <c r="BQ7" i="24"/>
  <c r="CE7" s="1"/>
  <c r="BV23" i="1"/>
  <c r="CQ27" i="24"/>
  <c r="DK4" i="4"/>
  <c r="BV12" i="1"/>
  <c r="BS24" i="4"/>
  <c r="GR6"/>
  <c r="HP26"/>
  <c r="HR26" s="1"/>
  <c r="HQ24"/>
  <c r="HQ9"/>
  <c r="HG17"/>
  <c r="HG5"/>
  <c r="GW5" s="1"/>
  <c r="GX5" s="1"/>
  <c r="CZ38" i="40"/>
  <c r="DA38" s="1"/>
  <c r="GL38"/>
  <c r="EV23"/>
  <c r="EW23" s="1"/>
  <c r="EV32"/>
  <c r="EW32" s="1"/>
  <c r="EV22"/>
  <c r="EW22" s="1"/>
  <c r="FG38"/>
  <c r="FD34"/>
  <c r="FE34" s="1"/>
  <c r="FX32"/>
  <c r="FY32"/>
  <c r="FP31"/>
  <c r="FX28"/>
  <c r="FY28" s="1"/>
  <c r="FJ28"/>
  <c r="FK28" s="1"/>
  <c r="FD28"/>
  <c r="FE28" s="1"/>
  <c r="FJ12"/>
  <c r="FX12"/>
  <c r="FY12" s="1"/>
  <c r="FP18"/>
  <c r="FX23"/>
  <c r="FY23"/>
  <c r="BU25"/>
  <c r="FX25"/>
  <c r="FY25" s="1"/>
  <c r="AQ21" i="24"/>
  <c r="DB19" i="1"/>
  <c r="DO27" i="24"/>
  <c r="GR21" i="4"/>
  <c r="EF38" i="40"/>
  <c r="EG38" s="1"/>
  <c r="FE29"/>
  <c r="FJ27"/>
  <c r="FK27" s="1"/>
  <c r="FK26"/>
  <c r="FJ14"/>
  <c r="FK14" s="1"/>
  <c r="FE30"/>
  <c r="FJ8"/>
  <c r="FJ7"/>
  <c r="FK7"/>
  <c r="AQ13" i="24"/>
  <c r="EQ38" i="40"/>
  <c r="CI27" i="24"/>
  <c r="CH27" s="1"/>
  <c r="BV20" i="1"/>
  <c r="AZ15"/>
  <c r="Z122" i="38"/>
  <c r="HD27" i="4"/>
  <c r="BV9" i="1"/>
  <c r="BS16" i="4"/>
  <c r="HZ19"/>
  <c r="HZ15"/>
  <c r="HZ7"/>
  <c r="AF22"/>
  <c r="AG22" s="1"/>
  <c r="HQ16"/>
  <c r="HR16" s="1"/>
  <c r="HG6"/>
  <c r="GW6" s="1"/>
  <c r="GX6" s="1"/>
  <c r="CJ38" i="40"/>
  <c r="CK38" s="1"/>
  <c r="EV14"/>
  <c r="EW14" s="1"/>
  <c r="EV28"/>
  <c r="EW28" s="1"/>
  <c r="BE6"/>
  <c r="BE29"/>
  <c r="AN38"/>
  <c r="AN40" s="1"/>
  <c r="FX39"/>
  <c r="FY39"/>
  <c r="FX37"/>
  <c r="FP33"/>
  <c r="FD33"/>
  <c r="FE33" s="1"/>
  <c r="FJ17"/>
  <c r="FK17" s="1"/>
  <c r="FJ16"/>
  <c r="FK16" s="1"/>
  <c r="FX18"/>
  <c r="FY18" s="1"/>
  <c r="FP20"/>
  <c r="I24" i="24"/>
  <c r="O24" s="1"/>
  <c r="I20"/>
  <c r="O20" s="1"/>
  <c r="AQ20"/>
  <c r="AQ12"/>
  <c r="BF27" i="4"/>
  <c r="GQ14"/>
  <c r="GR14" s="1"/>
  <c r="BS19"/>
  <c r="GR24"/>
  <c r="GR22"/>
  <c r="HG12"/>
  <c r="GW12" s="1"/>
  <c r="GX12" s="1"/>
  <c r="FK12" i="40"/>
  <c r="FD13"/>
  <c r="FE13" s="1"/>
  <c r="BG40"/>
  <c r="EY40" s="1"/>
  <c r="FJ20"/>
  <c r="FK20"/>
  <c r="FP16"/>
  <c r="FQ16" s="1"/>
  <c r="FP13"/>
  <c r="FQ13"/>
  <c r="FK8"/>
  <c r="BN13" i="24"/>
  <c r="CB13" s="1"/>
  <c r="BQ24"/>
  <c r="CE24" s="1"/>
  <c r="CA24" s="1"/>
  <c r="CG24" s="1"/>
  <c r="HG22" i="4"/>
  <c r="BQ21" i="24"/>
  <c r="BN20"/>
  <c r="CB20" s="1"/>
  <c r="CP6"/>
  <c r="CO6" s="1"/>
  <c r="W6"/>
  <c r="AC6" s="1"/>
  <c r="CB21"/>
  <c r="CP16"/>
  <c r="BN16"/>
  <c r="HA23" i="4"/>
  <c r="I12" i="24"/>
  <c r="O12" s="1"/>
  <c r="CS12"/>
  <c r="BQ12"/>
  <c r="CE12" s="1"/>
  <c r="I11"/>
  <c r="O11" s="1"/>
  <c r="W11"/>
  <c r="AC11" s="1"/>
  <c r="CB11"/>
  <c r="I10"/>
  <c r="O10" s="1"/>
  <c r="CS10"/>
  <c r="GZ8" i="4"/>
  <c r="HA8" s="1"/>
  <c r="BN7" i="24"/>
  <c r="CB7" s="1"/>
  <c r="BH27"/>
  <c r="AR28" i="1"/>
  <c r="AG28"/>
  <c r="AH28" s="1"/>
  <c r="BQ26" i="24"/>
  <c r="CE26" s="1"/>
  <c r="FP23" i="40"/>
  <c r="FQ23" s="1"/>
  <c r="FP22"/>
  <c r="FQ22" s="1"/>
  <c r="FQ20"/>
  <c r="FP17"/>
  <c r="FQ17" s="1"/>
  <c r="DC27" i="24"/>
  <c r="CP4"/>
  <c r="DI24"/>
  <c r="BV25" i="1"/>
  <c r="GQ12" i="4"/>
  <c r="BS12"/>
  <c r="AF23"/>
  <c r="AG23" s="1"/>
  <c r="HY12"/>
  <c r="HQ12" s="1"/>
  <c r="AF12"/>
  <c r="AG12" s="1"/>
  <c r="AK27" s="1"/>
  <c r="GP38" i="40"/>
  <c r="Q40"/>
  <c r="GP40" s="1"/>
  <c r="K40"/>
  <c r="GJ40" s="1"/>
  <c r="EV36"/>
  <c r="EW36" s="1"/>
  <c r="BE36"/>
  <c r="EV35"/>
  <c r="EW35" s="1"/>
  <c r="W8" i="24"/>
  <c r="AC8" s="1"/>
  <c r="BN8"/>
  <c r="CB8" s="1"/>
  <c r="CS23"/>
  <c r="CS14"/>
  <c r="CO14" s="1"/>
  <c r="CU14" s="1"/>
  <c r="BQ14"/>
  <c r="CE14" s="1"/>
  <c r="FL38" i="40"/>
  <c r="BU37"/>
  <c r="EV37"/>
  <c r="EW37" s="1"/>
  <c r="BE5"/>
  <c r="EV5"/>
  <c r="EW5" s="1"/>
  <c r="BU19"/>
  <c r="EV19"/>
  <c r="EW19" s="1"/>
  <c r="BU21"/>
  <c r="EV21"/>
  <c r="EW21" s="1"/>
  <c r="FQ31"/>
  <c r="W17" i="24"/>
  <c r="AC17" s="1"/>
  <c r="BV22" i="1"/>
  <c r="CF28"/>
  <c r="CX27" i="4"/>
  <c r="BV6" i="1"/>
  <c r="GR23" i="4"/>
  <c r="IF27"/>
  <c r="HA12"/>
  <c r="HE27" s="1"/>
  <c r="FD21" i="40"/>
  <c r="FE21" s="1"/>
  <c r="BS18" i="4"/>
  <c r="GQ18"/>
  <c r="GR18" s="1"/>
  <c r="HY25"/>
  <c r="HQ25" s="1"/>
  <c r="HR25" s="1"/>
  <c r="AF25"/>
  <c r="AG25" s="1"/>
  <c r="HY21"/>
  <c r="HQ21" s="1"/>
  <c r="AF21"/>
  <c r="AG21" s="1"/>
  <c r="AG10"/>
  <c r="EV26" i="40"/>
  <c r="EW26" s="1"/>
  <c r="BE26"/>
  <c r="BE17"/>
  <c r="EV17"/>
  <c r="EW17" s="1"/>
  <c r="BE16"/>
  <c r="EV16"/>
  <c r="EW16" s="1"/>
  <c r="EV10"/>
  <c r="EW10" s="1"/>
  <c r="BE10"/>
  <c r="BU24"/>
  <c r="EV24"/>
  <c r="EW24" s="1"/>
  <c r="I26" i="24"/>
  <c r="O26" s="1"/>
  <c r="BN26"/>
  <c r="CB26" s="1"/>
  <c r="I22"/>
  <c r="O22" s="1"/>
  <c r="BN18"/>
  <c r="GY27" i="4"/>
  <c r="AB28" i="1"/>
  <c r="BV14"/>
  <c r="HA15" i="4"/>
  <c r="HZ21"/>
  <c r="HZ9"/>
  <c r="HZ5"/>
  <c r="FJ34" i="40"/>
  <c r="FK34" s="1"/>
  <c r="FD32"/>
  <c r="FE32" s="1"/>
  <c r="FX20"/>
  <c r="FY20" s="1"/>
  <c r="GQ11" i="4"/>
  <c r="GR11" s="1"/>
  <c r="HY18"/>
  <c r="HQ18" s="1"/>
  <c r="AF18"/>
  <c r="AG18" s="1"/>
  <c r="BE39" i="40"/>
  <c r="BR40"/>
  <c r="ET40" s="1"/>
  <c r="FH38"/>
  <c r="BJ40"/>
  <c r="FB38"/>
  <c r="BE31"/>
  <c r="EV31"/>
  <c r="EW31" s="1"/>
  <c r="BE30"/>
  <c r="EV30"/>
  <c r="EW30" s="1"/>
  <c r="BU27"/>
  <c r="EV27"/>
  <c r="EW27" s="1"/>
  <c r="BE15"/>
  <c r="EV15"/>
  <c r="EW15" s="1"/>
  <c r="BE13"/>
  <c r="EV13"/>
  <c r="EW13" s="1"/>
  <c r="BE7"/>
  <c r="EV7"/>
  <c r="EW7" s="1"/>
  <c r="EV20"/>
  <c r="EW20" s="1"/>
  <c r="BE20"/>
  <c r="I15" i="24"/>
  <c r="O15" s="1"/>
  <c r="BN15"/>
  <c r="CB15" s="1"/>
  <c r="CA15" s="1"/>
  <c r="CG15" s="1"/>
  <c r="CW18"/>
  <c r="AZ19" i="1"/>
  <c r="U27" i="24"/>
  <c r="CM27" s="1"/>
  <c r="HA7" i="4"/>
  <c r="BN12" i="24"/>
  <c r="CB12" s="1"/>
  <c r="BN5"/>
  <c r="FK25" i="40"/>
  <c r="FK23"/>
  <c r="GW17" i="4"/>
  <c r="GX17" s="1"/>
  <c r="FY30" i="40"/>
  <c r="FD12"/>
  <c r="EN38" s="1"/>
  <c r="FD19"/>
  <c r="FE19" s="1"/>
  <c r="FX22"/>
  <c r="FY22" s="1"/>
  <c r="FD24"/>
  <c r="FE24" s="1"/>
  <c r="AQ26" i="24"/>
  <c r="AQ22"/>
  <c r="AQ18"/>
  <c r="AQ14"/>
  <c r="AQ10"/>
  <c r="AQ6"/>
  <c r="CH26"/>
  <c r="CH22"/>
  <c r="CH18"/>
  <c r="CH14"/>
  <c r="CH10"/>
  <c r="CH6"/>
  <c r="GR19" i="4"/>
  <c r="HA20"/>
  <c r="HZ18"/>
  <c r="HZ6"/>
  <c r="GW22"/>
  <c r="GX22" s="1"/>
  <c r="DP38" i="40"/>
  <c r="DQ38" s="1"/>
  <c r="GD40"/>
  <c r="AY40"/>
  <c r="FD23"/>
  <c r="FE23" s="1"/>
  <c r="BN14" i="24"/>
  <c r="CB14" s="1"/>
  <c r="BN23"/>
  <c r="I21"/>
  <c r="O21" s="1"/>
  <c r="CP10"/>
  <c r="CS25"/>
  <c r="CO25" s="1"/>
  <c r="W25"/>
  <c r="AC25" s="1"/>
  <c r="CP12"/>
  <c r="L38" i="23"/>
  <c r="L40" s="1"/>
  <c r="GF40" i="40"/>
  <c r="AC28" i="1"/>
  <c r="CO4" i="4"/>
  <c r="AZ5" i="1"/>
  <c r="DH5"/>
  <c r="DH28" s="1"/>
  <c r="DG28" s="1"/>
  <c r="BS7" i="4"/>
  <c r="BS21"/>
  <c r="BS25"/>
  <c r="AF19"/>
  <c r="AG19" s="1"/>
  <c r="AF13"/>
  <c r="AG13" s="1"/>
  <c r="AF6"/>
  <c r="AG6" s="1"/>
  <c r="EK40" i="40"/>
  <c r="FM38"/>
  <c r="J27" i="24"/>
  <c r="BN27" s="1"/>
  <c r="CB27" s="1"/>
  <c r="W18"/>
  <c r="AC18" s="1"/>
  <c r="CP20"/>
  <c r="CO20" s="1"/>
  <c r="CU20" s="1"/>
  <c r="CP22"/>
  <c r="CO22" s="1"/>
  <c r="CU22" s="1"/>
  <c r="W26"/>
  <c r="AC26" s="1"/>
  <c r="W15"/>
  <c r="AC15" s="1"/>
  <c r="CP19"/>
  <c r="CO19" s="1"/>
  <c r="CU19" s="1"/>
  <c r="CP21"/>
  <c r="BF17"/>
  <c r="CS11"/>
  <c r="CO11" s="1"/>
  <c r="CU11" s="1"/>
  <c r="BM13"/>
  <c r="BS13" s="1"/>
  <c r="BV27"/>
  <c r="CP23"/>
  <c r="CB18"/>
  <c r="FB40" i="40"/>
  <c r="DI18" i="24"/>
  <c r="BV19" i="1"/>
  <c r="CB5" i="24"/>
  <c r="CP26"/>
  <c r="CO26" s="1"/>
  <c r="CU26" s="1"/>
  <c r="FU40" i="40"/>
  <c r="BT27" i="24"/>
  <c r="FH27" i="4" l="1"/>
  <c r="FI27" s="1"/>
  <c r="BR27"/>
  <c r="BS27" s="1"/>
  <c r="GP27"/>
  <c r="GR10"/>
  <c r="BE27" i="24"/>
  <c r="CO16"/>
  <c r="CU16" s="1"/>
  <c r="BD27"/>
  <c r="CT27" s="1"/>
  <c r="X28" i="1"/>
  <c r="CE28"/>
  <c r="Z27" i="4"/>
  <c r="AA27" s="1"/>
  <c r="HN27"/>
  <c r="D28" i="1"/>
  <c r="M38" i="23"/>
  <c r="M40" s="1"/>
  <c r="FD38" i="40"/>
  <c r="FP28"/>
  <c r="FQ28" s="1"/>
  <c r="FJ38"/>
  <c r="FV40"/>
  <c r="EF40"/>
  <c r="EG40" s="1"/>
  <c r="BQ40"/>
  <c r="FM40" s="1"/>
  <c r="GH38"/>
  <c r="FN38"/>
  <c r="EV39"/>
  <c r="EW39" s="1"/>
  <c r="BC40"/>
  <c r="EU40" s="1"/>
  <c r="GJ38"/>
  <c r="GB38"/>
  <c r="FC38"/>
  <c r="GF38"/>
  <c r="EV33"/>
  <c r="EW33" s="1"/>
  <c r="FQ35"/>
  <c r="GM38"/>
  <c r="X38"/>
  <c r="Y38" s="1"/>
  <c r="EZ38"/>
  <c r="DP40"/>
  <c r="FX36"/>
  <c r="EV34"/>
  <c r="EW34" s="1"/>
  <c r="FP29"/>
  <c r="FQ29" s="1"/>
  <c r="FP27"/>
  <c r="FQ27" s="1"/>
  <c r="FJ5"/>
  <c r="FK5" s="1"/>
  <c r="FI40"/>
  <c r="FW38"/>
  <c r="GE38"/>
  <c r="FA40"/>
  <c r="GC38"/>
  <c r="BT38"/>
  <c r="BU38" s="1"/>
  <c r="FQ37"/>
  <c r="FQ34"/>
  <c r="EV29"/>
  <c r="EW29" s="1"/>
  <c r="FE11"/>
  <c r="FE8"/>
  <c r="FJ9"/>
  <c r="FJ6"/>
  <c r="FK6" s="1"/>
  <c r="FP6"/>
  <c r="FQ6" s="1"/>
  <c r="FP5"/>
  <c r="FQ5" s="1"/>
  <c r="FP7"/>
  <c r="FY5"/>
  <c r="FX19"/>
  <c r="FY19" s="1"/>
  <c r="FX24"/>
  <c r="EN40"/>
  <c r="GN38"/>
  <c r="FZ38"/>
  <c r="BT40"/>
  <c r="BU40" s="1"/>
  <c r="FS40"/>
  <c r="CZ40"/>
  <c r="DA40" s="1"/>
  <c r="BD40"/>
  <c r="EV40" s="1"/>
  <c r="FA38"/>
  <c r="FY11"/>
  <c r="FY8"/>
  <c r="FL40"/>
  <c r="FX17"/>
  <c r="FY17" s="1"/>
  <c r="FX15"/>
  <c r="FP14"/>
  <c r="FQ14" s="1"/>
  <c r="FD14"/>
  <c r="FE14" s="1"/>
  <c r="FD6"/>
  <c r="FE6" s="1"/>
  <c r="FQ4"/>
  <c r="FE12"/>
  <c r="EO38" s="1"/>
  <c r="GL40"/>
  <c r="FX14"/>
  <c r="FY14" s="1"/>
  <c r="FB27" i="4"/>
  <c r="FC27" s="1"/>
  <c r="AP27"/>
  <c r="AF27" s="1"/>
  <c r="AG27" s="1"/>
  <c r="FD10" i="40"/>
  <c r="FE10" s="1"/>
  <c r="FO40"/>
  <c r="FY10"/>
  <c r="AF17" i="4"/>
  <c r="AG17" s="1"/>
  <c r="BM23" i="24"/>
  <c r="BS23" s="1"/>
  <c r="I23"/>
  <c r="O23" s="1"/>
  <c r="BS11" i="4"/>
  <c r="BW27" s="1"/>
  <c r="GV27" s="1"/>
  <c r="I8" i="24"/>
  <c r="O8" s="1"/>
  <c r="GR12" i="4"/>
  <c r="AF26"/>
  <c r="AG26" s="1"/>
  <c r="GQ17"/>
  <c r="GR17" s="1"/>
  <c r="M27"/>
  <c r="N27" s="1"/>
  <c r="BQ20" i="24"/>
  <c r="CE20" s="1"/>
  <c r="BN25"/>
  <c r="CB25" s="1"/>
  <c r="BN9"/>
  <c r="CB9" s="1"/>
  <c r="CA9" s="1"/>
  <c r="CG9" s="1"/>
  <c r="BQ8"/>
  <c r="CE8" s="1"/>
  <c r="BM19"/>
  <c r="BS19" s="1"/>
  <c r="GR15" i="4"/>
  <c r="HZ26"/>
  <c r="HZ20"/>
  <c r="HZ8"/>
  <c r="HR15"/>
  <c r="HQ11"/>
  <c r="HR11" s="1"/>
  <c r="HG19"/>
  <c r="GW19" s="1"/>
  <c r="GX19" s="1"/>
  <c r="HR18"/>
  <c r="I18" i="24"/>
  <c r="O18" s="1"/>
  <c r="HR21" i="4"/>
  <c r="GQ26"/>
  <c r="GR26" s="1"/>
  <c r="HR12"/>
  <c r="BS5"/>
  <c r="BN6" i="24"/>
  <c r="CB6" s="1"/>
  <c r="BS8" i="4"/>
  <c r="I19" i="24"/>
  <c r="O19" s="1"/>
  <c r="I5"/>
  <c r="O5" s="1"/>
  <c r="GA27" i="4"/>
  <c r="GB27" s="1"/>
  <c r="IA27"/>
  <c r="HS27"/>
  <c r="AW27"/>
  <c r="GD27"/>
  <c r="GE27" s="1"/>
  <c r="HG20"/>
  <c r="GW20" s="1"/>
  <c r="GX20" s="1"/>
  <c r="HG11"/>
  <c r="GW11" s="1"/>
  <c r="GX11" s="1"/>
  <c r="HG8"/>
  <c r="GW8" s="1"/>
  <c r="GX8" s="1"/>
  <c r="CA19" i="24"/>
  <c r="CG19" s="1"/>
  <c r="GB40" i="40"/>
  <c r="FP9"/>
  <c r="EQ40"/>
  <c r="BE40"/>
  <c r="HQ4" i="4"/>
  <c r="GZ4"/>
  <c r="HA4" s="1"/>
  <c r="EP27"/>
  <c r="HX27"/>
  <c r="HR5"/>
  <c r="GX4"/>
  <c r="GQ4"/>
  <c r="GR4" s="1"/>
  <c r="HU27"/>
  <c r="HP4"/>
  <c r="HM27"/>
  <c r="GU27"/>
  <c r="HT27"/>
  <c r="CA27"/>
  <c r="CB27" s="1"/>
  <c r="CB22" i="24"/>
  <c r="CA22" s="1"/>
  <c r="CG22" s="1"/>
  <c r="HB27" i="4"/>
  <c r="GZ27" s="1"/>
  <c r="HA27" s="1"/>
  <c r="IB27"/>
  <c r="H27"/>
  <c r="BM26" i="24"/>
  <c r="BS26" s="1"/>
  <c r="BM10"/>
  <c r="BS10" s="1"/>
  <c r="HL27" i="4"/>
  <c r="EG27"/>
  <c r="HZ24"/>
  <c r="HZ12"/>
  <c r="HK27"/>
  <c r="AM27"/>
  <c r="HG7"/>
  <c r="BN17" i="24"/>
  <c r="CB17" s="1"/>
  <c r="FF27" i="4"/>
  <c r="IC27"/>
  <c r="AD27"/>
  <c r="GR7"/>
  <c r="FO27"/>
  <c r="FK27" s="1"/>
  <c r="FL27" s="1"/>
  <c r="R28" i="1"/>
  <c r="S28" s="1"/>
  <c r="FZ40" i="40"/>
  <c r="GN40"/>
  <c r="ES40"/>
  <c r="CB23" i="24"/>
  <c r="FN40" i="40"/>
  <c r="FJ40" s="1"/>
  <c r="FK40" s="1"/>
  <c r="FT40"/>
  <c r="BM20" i="24"/>
  <c r="BS20" s="1"/>
  <c r="FE38" i="40"/>
  <c r="CU6" i="24"/>
  <c r="CE21"/>
  <c r="BM21"/>
  <c r="BS21" s="1"/>
  <c r="GM40" i="40"/>
  <c r="FW40"/>
  <c r="DQ4" i="4"/>
  <c r="DP27"/>
  <c r="DQ27" s="1"/>
  <c r="BV27" i="1"/>
  <c r="DI26" i="24"/>
  <c r="DI16"/>
  <c r="BV17" i="1"/>
  <c r="BM16" i="24"/>
  <c r="BS16" s="1"/>
  <c r="CB16"/>
  <c r="G40" i="40"/>
  <c r="H40" s="1"/>
  <c r="GK40"/>
  <c r="DB27" i="24"/>
  <c r="CW4"/>
  <c r="DI14"/>
  <c r="BV15" i="1"/>
  <c r="HH27" i="4"/>
  <c r="ER38" i="40"/>
  <c r="FQ7"/>
  <c r="FE22"/>
  <c r="AK27" i="24"/>
  <c r="CL28" i="1"/>
  <c r="HI27" i="4"/>
  <c r="GG38" i="40"/>
  <c r="FJ39"/>
  <c r="FK39" s="1"/>
  <c r="FD39"/>
  <c r="FE39" s="1"/>
  <c r="FY36"/>
  <c r="FJ36"/>
  <c r="FK36" s="1"/>
  <c r="FJ33"/>
  <c r="FK33" s="1"/>
  <c r="FJ30"/>
  <c r="FK30" s="1"/>
  <c r="FY27"/>
  <c r="FD17"/>
  <c r="FE17" s="1"/>
  <c r="FP15"/>
  <c r="FQ15" s="1"/>
  <c r="FJ13"/>
  <c r="FK13" s="1"/>
  <c r="FD9"/>
  <c r="FE9" s="1"/>
  <c r="FK10"/>
  <c r="FQ10"/>
  <c r="FJ18"/>
  <c r="FK18" s="1"/>
  <c r="FY21"/>
  <c r="FK22"/>
  <c r="FP24"/>
  <c r="FQ24" s="1"/>
  <c r="BE25"/>
  <c r="CH24" i="24"/>
  <c r="CH12"/>
  <c r="CH9"/>
  <c r="BL27" i="4"/>
  <c r="BB27" s="1"/>
  <c r="BC27" s="1"/>
  <c r="ER40" i="40"/>
  <c r="GQ13" i="4"/>
  <c r="GR13" s="1"/>
  <c r="BS6"/>
  <c r="BS22"/>
  <c r="HZ25"/>
  <c r="HZ13"/>
  <c r="HQ22"/>
  <c r="HR22" s="1"/>
  <c r="GD38" i="40"/>
  <c r="EX38"/>
  <c r="FP30"/>
  <c r="FQ30" s="1"/>
  <c r="FX16"/>
  <c r="FY16" s="1"/>
  <c r="FY15"/>
  <c r="FJ15"/>
  <c r="FK15" s="1"/>
  <c r="FD15"/>
  <c r="FE15" s="1"/>
  <c r="FX13"/>
  <c r="FY13" s="1"/>
  <c r="FE5"/>
  <c r="FD7"/>
  <c r="FE7" s="1"/>
  <c r="FK9"/>
  <c r="FQ9"/>
  <c r="FP8"/>
  <c r="FQ8" s="1"/>
  <c r="FD18"/>
  <c r="FE18" s="1"/>
  <c r="FK21"/>
  <c r="FJ24"/>
  <c r="FK24" s="1"/>
  <c r="FY24"/>
  <c r="BQ18" i="24"/>
  <c r="CE18" s="1"/>
  <c r="B27"/>
  <c r="BF27" s="1"/>
  <c r="CH25"/>
  <c r="CU25" s="1"/>
  <c r="FD26" i="40"/>
  <c r="FE26" s="1"/>
  <c r="EX40"/>
  <c r="CH27" i="4"/>
  <c r="BM69" i="38"/>
  <c r="BM67"/>
  <c r="FP19" i="40"/>
  <c r="FQ19" s="1"/>
  <c r="FP21"/>
  <c r="FQ18"/>
  <c r="BM106" i="38"/>
  <c r="FE20" i="40"/>
  <c r="I27" i="24"/>
  <c r="O27" s="1"/>
  <c r="BM12"/>
  <c r="BS12" s="1"/>
  <c r="BM6"/>
  <c r="BS6" s="1"/>
  <c r="BM25"/>
  <c r="BS25" s="1"/>
  <c r="BM9"/>
  <c r="BS9" s="1"/>
  <c r="BM17"/>
  <c r="BS17" s="1"/>
  <c r="BM55" i="38"/>
  <c r="CO10" i="24"/>
  <c r="CU10" s="1"/>
  <c r="BM24"/>
  <c r="BS24" s="1"/>
  <c r="W16"/>
  <c r="AC16" s="1"/>
  <c r="W5"/>
  <c r="AC5" s="1"/>
  <c r="CA10"/>
  <c r="CG10" s="1"/>
  <c r="BM75" i="38"/>
  <c r="BM108"/>
  <c r="BM107"/>
  <c r="BM102"/>
  <c r="FG40" i="40"/>
  <c r="FQ12"/>
  <c r="FQ33"/>
  <c r="CE5" i="24"/>
  <c r="CA5" s="1"/>
  <c r="CG5" s="1"/>
  <c r="BM5"/>
  <c r="BS5" s="1"/>
  <c r="BM56" i="38"/>
  <c r="BM53"/>
  <c r="BM57"/>
  <c r="BM59"/>
  <c r="BM66"/>
  <c r="W22" i="24"/>
  <c r="AC22" s="1"/>
  <c r="CP8"/>
  <c r="BM70" i="38"/>
  <c r="BM73"/>
  <c r="ID27" i="4"/>
  <c r="CA6" i="24"/>
  <c r="CG6" s="1"/>
  <c r="W20"/>
  <c r="AC20" s="1"/>
  <c r="W19"/>
  <c r="AC19" s="1"/>
  <c r="BM14"/>
  <c r="BS14" s="1"/>
  <c r="CA7"/>
  <c r="CG7" s="1"/>
  <c r="CA8"/>
  <c r="CG8" s="1"/>
  <c r="DB28" i="1"/>
  <c r="DA28" s="1"/>
  <c r="CO12" i="24"/>
  <c r="CU12" s="1"/>
  <c r="CA13"/>
  <c r="CG13" s="1"/>
  <c r="AX28" i="1"/>
  <c r="BT28"/>
  <c r="BM51" i="38"/>
  <c r="W7" i="24"/>
  <c r="AC7" s="1"/>
  <c r="CS7"/>
  <c r="CO7" s="1"/>
  <c r="CU7" s="1"/>
  <c r="CS21"/>
  <c r="CO21" s="1"/>
  <c r="CU21" s="1"/>
  <c r="W21"/>
  <c r="AC21" s="1"/>
  <c r="CA11"/>
  <c r="CG11" s="1"/>
  <c r="CO23"/>
  <c r="CU23" s="1"/>
  <c r="CA17"/>
  <c r="CG17" s="1"/>
  <c r="CA18"/>
  <c r="CG18" s="1"/>
  <c r="CA16"/>
  <c r="CG16" s="1"/>
  <c r="CO8"/>
  <c r="CU8" s="1"/>
  <c r="CA12"/>
  <c r="CG12" s="1"/>
  <c r="CA25"/>
  <c r="CG25" s="1"/>
  <c r="BM27"/>
  <c r="BS27" s="1"/>
  <c r="CP18"/>
  <c r="CO18" s="1"/>
  <c r="CU18" s="1"/>
  <c r="CP15"/>
  <c r="CO15" s="1"/>
  <c r="CU15" s="1"/>
  <c r="CA23"/>
  <c r="CG23" s="1"/>
  <c r="BM8"/>
  <c r="BS8" s="1"/>
  <c r="W14"/>
  <c r="AC14" s="1"/>
  <c r="W23"/>
  <c r="AC23" s="1"/>
  <c r="BM7"/>
  <c r="BS7" s="1"/>
  <c r="BM11"/>
  <c r="BS11" s="1"/>
  <c r="BM15"/>
  <c r="BS15" s="1"/>
  <c r="W12"/>
  <c r="AC12" s="1"/>
  <c r="W10"/>
  <c r="AC10" s="1"/>
  <c r="CA14"/>
  <c r="CG14" s="1"/>
  <c r="CA26"/>
  <c r="CG26" s="1"/>
  <c r="CA21"/>
  <c r="CG21" s="1"/>
  <c r="CA20"/>
  <c r="CG20" s="1"/>
  <c r="I9"/>
  <c r="O9" s="1"/>
  <c r="W13"/>
  <c r="AC13" s="1"/>
  <c r="I7"/>
  <c r="O7" s="1"/>
  <c r="I13"/>
  <c r="O13" s="1"/>
  <c r="X40" i="40"/>
  <c r="Y40" s="1"/>
  <c r="FR40"/>
  <c r="FP40" s="1"/>
  <c r="FQ40" s="1"/>
  <c r="BQ4" i="24"/>
  <c r="CS4"/>
  <c r="CO4" s="1"/>
  <c r="CU4" s="1"/>
  <c r="I4"/>
  <c r="O4" s="1"/>
  <c r="AZ28" i="1"/>
  <c r="CW27" i="24"/>
  <c r="CE27"/>
  <c r="CO27" i="4"/>
  <c r="FF40" i="40"/>
  <c r="DQ40"/>
  <c r="FQ36"/>
  <c r="BM97" i="38"/>
  <c r="FI38" i="40"/>
  <c r="FK38" s="1"/>
  <c r="BD38"/>
  <c r="FJ31"/>
  <c r="FK31" s="1"/>
  <c r="FQ21"/>
  <c r="AQ27" i="24"/>
  <c r="AO38" i="40"/>
  <c r="AO40" s="1"/>
  <c r="HP27" i="4"/>
  <c r="GQ27" l="1"/>
  <c r="GR27" s="1"/>
  <c r="EW40" i="40"/>
  <c r="FX38"/>
  <c r="FY38" s="1"/>
  <c r="FX40"/>
  <c r="FY40" s="1"/>
  <c r="GO38"/>
  <c r="EO40"/>
  <c r="GA38"/>
  <c r="HR4" i="4"/>
  <c r="HV27"/>
  <c r="GW7"/>
  <c r="GX7" s="1"/>
  <c r="HG27"/>
  <c r="GW27" s="1"/>
  <c r="GX27" s="1"/>
  <c r="HZ27"/>
  <c r="HO27"/>
  <c r="AI27"/>
  <c r="AJ27" s="1"/>
  <c r="BV5" i="1"/>
  <c r="BV28" s="1"/>
  <c r="DI4" i="24"/>
  <c r="BM18"/>
  <c r="BS18" s="1"/>
  <c r="BX27" i="4"/>
  <c r="BY27" s="1"/>
  <c r="HY27"/>
  <c r="HQ27" s="1"/>
  <c r="HR27" s="1"/>
  <c r="CP27" i="24"/>
  <c r="W4"/>
  <c r="AC4" s="1"/>
  <c r="CA27"/>
  <c r="CG27" s="1"/>
  <c r="CS27"/>
  <c r="W9"/>
  <c r="AC9" s="1"/>
  <c r="CS9"/>
  <c r="CO9" s="1"/>
  <c r="CU9" s="1"/>
  <c r="W27"/>
  <c r="EV38" i="40"/>
  <c r="EW38" s="1"/>
  <c r="BE38"/>
  <c r="CE4" i="24"/>
  <c r="CA4" s="1"/>
  <c r="CG4" s="1"/>
  <c r="BM4"/>
  <c r="BS4" s="1"/>
  <c r="W24"/>
  <c r="AC24" s="1"/>
  <c r="CP24"/>
  <c r="CO24" s="1"/>
  <c r="CU24" s="1"/>
  <c r="BM109" i="38"/>
  <c r="FD40" i="40"/>
  <c r="FE40" s="1"/>
  <c r="GA40" l="1"/>
  <c r="GO40"/>
  <c r="AC27" i="24"/>
  <c r="CO27"/>
  <c r="CU27" l="1"/>
</calcChain>
</file>

<file path=xl/sharedStrings.xml><?xml version="1.0" encoding="utf-8"?>
<sst xmlns="http://schemas.openxmlformats.org/spreadsheetml/2006/main" count="1462" uniqueCount="401">
  <si>
    <t>ИТОГО:</t>
  </si>
  <si>
    <t>ВСЕГО:</t>
  </si>
  <si>
    <t>э/э</t>
  </si>
  <si>
    <t>12</t>
  </si>
  <si>
    <t>09</t>
  </si>
  <si>
    <t>всего</t>
  </si>
  <si>
    <t>01</t>
  </si>
  <si>
    <t>07</t>
  </si>
  <si>
    <t>08</t>
  </si>
  <si>
    <t>10</t>
  </si>
  <si>
    <t>Мусор</t>
  </si>
  <si>
    <t>Электроснабжение</t>
  </si>
  <si>
    <t>02</t>
  </si>
  <si>
    <t>03</t>
  </si>
  <si>
    <t>05</t>
  </si>
  <si>
    <t>06</t>
  </si>
  <si>
    <t>13</t>
  </si>
  <si>
    <t>14</t>
  </si>
  <si>
    <t>15</t>
  </si>
  <si>
    <t>16</t>
  </si>
  <si>
    <t>18</t>
  </si>
  <si>
    <t>19</t>
  </si>
  <si>
    <t>отопление</t>
  </si>
  <si>
    <t>г/в</t>
  </si>
  <si>
    <t>водоотведение</t>
  </si>
  <si>
    <t>Графа 4. Водоснабжение</t>
  </si>
  <si>
    <t>Графа 5. Водоотведение</t>
  </si>
  <si>
    <t>Графа 8. Отопление</t>
  </si>
  <si>
    <t>Графа 9. Горячее водоснабжение</t>
  </si>
  <si>
    <t>Графа 7. Электроснабжение</t>
  </si>
  <si>
    <t>Графа 8. Теплоснабжение</t>
  </si>
  <si>
    <t>Доходы-всего</t>
  </si>
  <si>
    <t>Расходы-всего</t>
  </si>
  <si>
    <t>в т.ч. по осн.виду деят-ти</t>
  </si>
  <si>
    <t>в т.ч. воду</t>
  </si>
  <si>
    <t>в т.ч. электроэнергия</t>
  </si>
  <si>
    <t>Графа 6. Теплоснабжение</t>
  </si>
  <si>
    <t>Дебиторская задолженность</t>
  </si>
  <si>
    <t>населения по оплате ЖКУ</t>
  </si>
  <si>
    <t>Кредитор. задолжен.</t>
  </si>
  <si>
    <t>в т.ч. федер.</t>
  </si>
  <si>
    <t>&gt;=</t>
  </si>
  <si>
    <t>водоснабжение</t>
  </si>
  <si>
    <t>Всего</t>
  </si>
  <si>
    <t>прочие</t>
  </si>
  <si>
    <t>Графа 7.  Электроснабжение</t>
  </si>
  <si>
    <t>ФЕДЕРАЛЬНОЕ ГОСУДАРСТВЕННОЕ СТАТИСТИЧЕСКОЕ НАБЛЮДЕНИЕ</t>
  </si>
  <si>
    <t>КОНФЕДИЦИАЛЬНОСТЬ ГАРАНТИРУЕТСЯ ПОЛУЧАТЕЛЕМ ИНФОРМАЦИИ</t>
  </si>
  <si>
    <t>СВЕДЕНИЯ О РАБОТЕ ЖИЛИЩНО-КОММУНАЛЬНЫХ ОРГАНИЗАЦИЙ</t>
  </si>
  <si>
    <t>В УСЛОВИЯХ РЕФОРМЫ</t>
  </si>
  <si>
    <t>(нарастающим итогом)</t>
  </si>
  <si>
    <t>Представляют:</t>
  </si>
  <si>
    <t>Сроки представления</t>
  </si>
  <si>
    <t>на 30 день</t>
  </si>
  <si>
    <t>после отчетного</t>
  </si>
  <si>
    <t>периода</t>
  </si>
  <si>
    <t>Код формы по ОКУД</t>
  </si>
  <si>
    <t>отчитывающейся</t>
  </si>
  <si>
    <t>0609203</t>
  </si>
  <si>
    <t>№</t>
  </si>
  <si>
    <t>Теплоснабжение</t>
  </si>
  <si>
    <t>11</t>
  </si>
  <si>
    <t>20</t>
  </si>
  <si>
    <t>кВт/час</t>
  </si>
  <si>
    <t>кг</t>
  </si>
  <si>
    <t>благ-во</t>
  </si>
  <si>
    <t>сводные</t>
  </si>
  <si>
    <t>№ строки</t>
  </si>
  <si>
    <t>без мусора</t>
  </si>
  <si>
    <t>Прочие</t>
  </si>
  <si>
    <t xml:space="preserve">     в том числе по основному виду</t>
  </si>
  <si>
    <t xml:space="preserve">     деятельности</t>
  </si>
  <si>
    <t xml:space="preserve">                  из них:</t>
  </si>
  <si>
    <t xml:space="preserve">           от населения</t>
  </si>
  <si>
    <t>ремонтный фонд или затраты на ремонт и</t>
  </si>
  <si>
    <t>Фактические объемы финансирования из</t>
  </si>
  <si>
    <t>бюджетов всех уровней - всего</t>
  </si>
  <si>
    <t xml:space="preserve">               в том числе на:</t>
  </si>
  <si>
    <t xml:space="preserve">               в том числе:</t>
  </si>
  <si>
    <t xml:space="preserve">     бюджетов всех уровней</t>
  </si>
  <si>
    <t xml:space="preserve">             из них организаций, финанси-</t>
  </si>
  <si>
    <t xml:space="preserve">             руемых из федерального бюджета</t>
  </si>
  <si>
    <t>(Ф.И.О.)</t>
  </si>
  <si>
    <t>( подпись)</t>
  </si>
  <si>
    <t>Должностное лицо, ответственное</t>
  </si>
  <si>
    <t>за составление формы</t>
  </si>
  <si>
    <t>(должность)</t>
  </si>
  <si>
    <t>(подпись)</t>
  </si>
  <si>
    <t>(номер контактного телефона)</t>
  </si>
  <si>
    <t>(дата составления документа)</t>
  </si>
  <si>
    <t>сумма</t>
  </si>
  <si>
    <t xml:space="preserve">       </t>
  </si>
  <si>
    <t>Жилье</t>
  </si>
  <si>
    <t>в том числе населению</t>
  </si>
  <si>
    <t>бюджетофинансируемым организациям</t>
  </si>
  <si>
    <t>Пропущено сточных вод, м куб.</t>
  </si>
  <si>
    <t>Отпущено теплоэнергии, Гкал</t>
  </si>
  <si>
    <t>на отопление, Гкал</t>
  </si>
  <si>
    <t>на горячее водоснабжение, Гкал</t>
  </si>
  <si>
    <t>Отпущено электроэнергии, кВт/час</t>
  </si>
  <si>
    <t>Установленные экономически-обоснованные тарифы, руб.</t>
  </si>
  <si>
    <t xml:space="preserve"> Нормативы потребления услуг в расчете на 1 чел. в месяц</t>
  </si>
  <si>
    <t>из них: от населения</t>
  </si>
  <si>
    <t>от бюджетофинанс.орг.</t>
  </si>
  <si>
    <t>в т.ч. на топливо</t>
  </si>
  <si>
    <t>инвестиц.расходы</t>
  </si>
  <si>
    <t>в т.ч. амортизация</t>
  </si>
  <si>
    <t>в т.ч. арендная плата</t>
  </si>
  <si>
    <t>в т.ч. оплата труда</t>
  </si>
  <si>
    <t>в т.ч. ремонтный фонд</t>
  </si>
  <si>
    <t>из них: эксплуатац. расходы</t>
  </si>
  <si>
    <t>в т.ч. по основному виду деят-ти</t>
  </si>
  <si>
    <t>от бюджетофинансируемых орг.</t>
  </si>
  <si>
    <t>Благоустройство</t>
  </si>
  <si>
    <t>инвестиц. расходы</t>
  </si>
  <si>
    <t>Факт.объемы финансирования</t>
  </si>
  <si>
    <t>в т.ч. на компенсацию разницы</t>
  </si>
  <si>
    <t>в т.ч. на комп.из федер. бюдж.</t>
  </si>
  <si>
    <t>в т.ч. бюджетов всех уровней</t>
  </si>
  <si>
    <t>орг., фин из бюджетов</t>
  </si>
  <si>
    <t>из них орг., фин из фед. бюджета</t>
  </si>
  <si>
    <t>из неё безнадежная</t>
  </si>
  <si>
    <t>в т.ч. по платежам в бюджет</t>
  </si>
  <si>
    <t xml:space="preserve"> Отопление</t>
  </si>
  <si>
    <t xml:space="preserve"> Горячее водоснабжение</t>
  </si>
  <si>
    <t xml:space="preserve">  Мусор</t>
  </si>
  <si>
    <t xml:space="preserve">Графа 3. Жилье  с мусором  </t>
  </si>
  <si>
    <t>Объемы и направления использования финансовых средств</t>
  </si>
  <si>
    <t>Численность работающих на конец года</t>
  </si>
  <si>
    <t>Стоимость основных фондов на конец года, тыс. руб.</t>
  </si>
  <si>
    <t>Водоснабжение и водоотведение</t>
  </si>
  <si>
    <t>Сводные показатели</t>
  </si>
  <si>
    <t>в т.ч.замену ОФ, разв., модерниз.</t>
  </si>
  <si>
    <t>43</t>
  </si>
  <si>
    <t>44</t>
  </si>
  <si>
    <t>45</t>
  </si>
  <si>
    <t>46</t>
  </si>
  <si>
    <t>47</t>
  </si>
  <si>
    <t>48</t>
  </si>
  <si>
    <t>49</t>
  </si>
  <si>
    <t>гор.водоснабж.</t>
  </si>
  <si>
    <t>электроснабжение</t>
  </si>
  <si>
    <t>Графа 7. Стоимость предоставленных населению услуг по ЭОТ</t>
  </si>
  <si>
    <t>Графа 9. Возмещение населением затрат фактическое</t>
  </si>
  <si>
    <t>Графа 8. Возмещение населением затрат по установленным действующим тарифам</t>
  </si>
  <si>
    <t>Графа 6. Фактические объемы финансирования субсидий по оплате ЖКУ</t>
  </si>
  <si>
    <t>Нарушение порядка представления статистической информации, а равно представление недостоверной статистической информации</t>
  </si>
  <si>
    <t>от 30.12.2001 № 195-ФЗ, а также статьей 3 Закона Российской Федерации от 13.05.92 №2761-1 "Об ответственности за нарушение</t>
  </si>
  <si>
    <t>порядка представления государственной статистической отчетности"</t>
  </si>
  <si>
    <t>влечет ответственность, установленную статьей 13.19 Кодекса Российской Федерации об административных правонарушениях</t>
  </si>
  <si>
    <t>Отпущено газа</t>
  </si>
  <si>
    <t>в том числе:</t>
  </si>
  <si>
    <t>населению</t>
  </si>
  <si>
    <t>Отпущено</t>
  </si>
  <si>
    <t>Пропущено</t>
  </si>
  <si>
    <t>куб.м.</t>
  </si>
  <si>
    <t>на отопление</t>
  </si>
  <si>
    <t>на горячее водоснабжение</t>
  </si>
  <si>
    <t>электроэнергии</t>
  </si>
  <si>
    <t>сетевого,</t>
  </si>
  <si>
    <t>сжиженного,</t>
  </si>
  <si>
    <t>*)</t>
  </si>
  <si>
    <t>Код по ОКЕИ: тысяча рублей - 384</t>
  </si>
  <si>
    <t>Организации, оказывающие жилищно-комунальные услуги:</t>
  </si>
  <si>
    <t xml:space="preserve">Общая сумма доходов от реализации услуг всем потребителям                                                      </t>
  </si>
  <si>
    <t>Общая сумма расходов по реализации услуг - всего</t>
  </si>
  <si>
    <t xml:space="preserve">     (материалы, топливо, электроэнергия,</t>
  </si>
  <si>
    <t>покупная вода, газ, теплоэнергия,</t>
  </si>
  <si>
    <t xml:space="preserve">сточные воды, принятые от других </t>
  </si>
  <si>
    <t>коммуникаций, затраты на оплату труда,</t>
  </si>
  <si>
    <t>включая единый социальный</t>
  </si>
  <si>
    <t xml:space="preserve">включая единый социальный налог, </t>
  </si>
  <si>
    <t>прочие затраты)</t>
  </si>
  <si>
    <t>воду</t>
  </si>
  <si>
    <t>затраты на оплату труда</t>
  </si>
  <si>
    <t>налог)</t>
  </si>
  <si>
    <t>инвестиционные расходы</t>
  </si>
  <si>
    <t xml:space="preserve">техническое обслуживание </t>
  </si>
  <si>
    <t xml:space="preserve">     компенсацию затрат из фед.бюджета </t>
  </si>
  <si>
    <t xml:space="preserve">     на содерж.объектов ЖКХ, принятых в</t>
  </si>
  <si>
    <t xml:space="preserve">     муниципальную собственность</t>
  </si>
  <si>
    <t xml:space="preserve">     замену изношенных основных фондов</t>
  </si>
  <si>
    <t xml:space="preserve">     (в том числе сетей) развитие и</t>
  </si>
  <si>
    <t xml:space="preserve">     модернизацию объектов ЖКХ</t>
  </si>
  <si>
    <t>Дебиторская задолженность, всего</t>
  </si>
  <si>
    <t xml:space="preserve">      жилищно-коммунальные услуги</t>
  </si>
  <si>
    <t xml:space="preserve"> коммунальных услуг</t>
  </si>
  <si>
    <t xml:space="preserve">         в том числе по платежам в бюджет</t>
  </si>
  <si>
    <t xml:space="preserve">         из них в федеральный бюджет</t>
  </si>
  <si>
    <t>По организациям, оказывающим услуги:</t>
  </si>
  <si>
    <t>жилищные</t>
  </si>
  <si>
    <t xml:space="preserve"> водоснабжения и водоотведения</t>
  </si>
  <si>
    <t>теплоснабжения</t>
  </si>
  <si>
    <t>электроснабжения</t>
  </si>
  <si>
    <t>газаснабжения</t>
  </si>
  <si>
    <t>Раздел 3. Оплата населением жилищно-коммунальных услуг</t>
  </si>
  <si>
    <t>субсидий по оплате ЖКУ</t>
  </si>
  <si>
    <t>горячее водоснабжение</t>
  </si>
  <si>
    <t>газоснабжение сетевым газом</t>
  </si>
  <si>
    <t xml:space="preserve">газоснабжение сжиженным газом </t>
  </si>
  <si>
    <t>по уст. для населения тарифам</t>
  </si>
  <si>
    <t xml:space="preserve">           арендная плата</t>
  </si>
  <si>
    <t>Численность работающих на конец года, всего</t>
  </si>
  <si>
    <t>Стоимость основных фондов на конец года - всего: тыс. руб.</t>
  </si>
  <si>
    <r>
      <t xml:space="preserve"> </t>
    </r>
    <r>
      <rPr>
        <b/>
        <sz val="16"/>
        <rFont val="Arial Cyr"/>
        <family val="2"/>
        <charset val="204"/>
      </rPr>
      <t xml:space="preserve">Раздел 2. Основные показатели финансово-хозяйственной деятельности организаций ЖКХ   </t>
    </r>
    <r>
      <rPr>
        <sz val="14"/>
        <rFont val="Arial Cyr"/>
        <family val="2"/>
        <charset val="204"/>
      </rPr>
      <t xml:space="preserve">                                                  Доходы и расходы</t>
    </r>
  </si>
  <si>
    <t>Форма № 22-ЖКХ (сводная)</t>
  </si>
  <si>
    <t>Коды по ОКЕИ: кубический метр - 113, гигакалория - 233, киловатт -245, килограмм - 166</t>
  </si>
  <si>
    <t>Кроме того, поставка твердого топлива (04)</t>
  </si>
  <si>
    <t>стр</t>
  </si>
  <si>
    <t>Раздел 2. Основные показатели финансово-хозяйственной деятельности организаций жилищно-коммунального хозяйства</t>
  </si>
  <si>
    <t>водопроводно-канализационного хозяйства</t>
  </si>
  <si>
    <t>от бюджетофинансируемых организаций</t>
  </si>
  <si>
    <t xml:space="preserve">     из них по основному виду</t>
  </si>
  <si>
    <t xml:space="preserve">      в т.ч. эксплуатационные расходы</t>
  </si>
  <si>
    <t xml:space="preserve">     из них на: топливо</t>
  </si>
  <si>
    <t>приобретаемые со стороны электроэнергию, теплоэнергию, газ и сточные воды, принятые от других коммуникаций</t>
  </si>
  <si>
    <t>электроэнергию</t>
  </si>
  <si>
    <t>*</t>
  </si>
  <si>
    <t>из них: амортизация</t>
  </si>
  <si>
    <t>Дебиторская и кредиторская задолженность</t>
  </si>
  <si>
    <t xml:space="preserve">     бюджетофинансируемых организаций</t>
  </si>
  <si>
    <t xml:space="preserve">     за предоставленные им</t>
  </si>
  <si>
    <t xml:space="preserve">     населения по оплате жилищно-</t>
  </si>
  <si>
    <t>Справка (заполняется только в отчете за год)</t>
  </si>
  <si>
    <t>Численность работающх на конец года, всего</t>
  </si>
  <si>
    <t>Начислено (предъявлено) жилищно-коммунальных платежей населению, тыс руб</t>
  </si>
  <si>
    <t>Фактически оплачено, тыс руб</t>
  </si>
  <si>
    <t>фактическое гр.4+гр.5+гр.6</t>
  </si>
  <si>
    <t>Возмещение населением затрат за предоставление услуг, тыс руб</t>
  </si>
  <si>
    <t>из них: плата за пользование жилым помещением (найм)</t>
  </si>
  <si>
    <t>содержание и ремонт жилого помещения</t>
  </si>
  <si>
    <t>в т.ч.: в жилых домах со всеми видами благоустройства, включая лифты и мусоропроводы</t>
  </si>
  <si>
    <t xml:space="preserve"> в жилых домах со всеми видами благоустройства, кроме лифтов и мусоропроводов</t>
  </si>
  <si>
    <t>вывоз твердых бытовых отходов</t>
  </si>
  <si>
    <t>в т.ч. поставка бытового газа в балонах</t>
  </si>
  <si>
    <t>поставка твердого топлива при наличии печного отопления</t>
  </si>
  <si>
    <t>уголь</t>
  </si>
  <si>
    <t>дрова</t>
  </si>
  <si>
    <t>в т.ч. в домах с газовыми плитами</t>
  </si>
  <si>
    <t>в т.ч. в домах с электроплитами</t>
  </si>
  <si>
    <t>приобретаемые со стороны</t>
  </si>
  <si>
    <t>Гр.3.   Жилищные</t>
  </si>
  <si>
    <t>плата за найм</t>
  </si>
  <si>
    <t>Графа 5. Фактические объемы финансирования из бюджетов всех уровней социальной поддержки по оплате ЖКУ</t>
  </si>
  <si>
    <t>Графа 4. Фактически оплачено, тыс. руб</t>
  </si>
  <si>
    <r>
      <t xml:space="preserve"> </t>
    </r>
    <r>
      <rPr>
        <b/>
        <sz val="16"/>
        <rFont val="Arial Cyr"/>
        <family val="2"/>
        <charset val="204"/>
      </rPr>
      <t xml:space="preserve">Раздел 3. Оплата населением жилищно-коммунальных услуг   </t>
    </r>
    <r>
      <rPr>
        <sz val="16"/>
        <rFont val="Arial Cyr"/>
        <family val="2"/>
        <charset val="204"/>
      </rPr>
      <t xml:space="preserve">  </t>
    </r>
    <r>
      <rPr>
        <sz val="14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Графа 3. Начислено жилищно-коммунальных платежей населению                   </t>
    </r>
  </si>
  <si>
    <t>в том числе в жилых домах со всеми видами благоустройства:</t>
  </si>
  <si>
    <t>Утилиз ТБО</t>
  </si>
  <si>
    <t>без лифтов и мус-ов 04</t>
  </si>
  <si>
    <t>вкл. лифты и мусор-ы 03</t>
  </si>
  <si>
    <t>бюджетофин. организациям</t>
  </si>
  <si>
    <t>в т.ч. населению</t>
  </si>
  <si>
    <t>Тарифы для населения, руб.</t>
  </si>
  <si>
    <t>вкл. лифт и мусор-ы 03</t>
  </si>
  <si>
    <t>в т.ч. в жил домах со всеми видами благ с лифт и мусоропр</t>
  </si>
  <si>
    <t>в т.ч. в жил домах со всеми видами благ кроме лифт и мусоропр</t>
  </si>
  <si>
    <t xml:space="preserve">вывоз ТБО </t>
  </si>
  <si>
    <t>социальной поддержки по оплате ЖКУ</t>
  </si>
  <si>
    <t>Из стр.23 фактические объемы финансирования из бюджетов всех уровней на предоставление отд. категориям граждан</t>
  </si>
  <si>
    <t>Стоимость предоставленных населению услуг, рассчитанная по экономически обоснованным тарифам, тыс руб</t>
  </si>
  <si>
    <t>Число проживающих в обсл. жилищном фонде, которым оказываются ЖКУ, чел</t>
  </si>
  <si>
    <t>сточных вод,</t>
  </si>
  <si>
    <t>Приказ Росстата:</t>
  </si>
  <si>
    <t>Об утверждении формы</t>
  </si>
  <si>
    <t>О внесении изменений</t>
  </si>
  <si>
    <t>(при наличии)</t>
  </si>
  <si>
    <t>от_______№______</t>
  </si>
  <si>
    <t>организации по ОКПО</t>
  </si>
  <si>
    <t xml:space="preserve">Код </t>
  </si>
  <si>
    <t>водоотведениение</t>
  </si>
  <si>
    <t>Должностное лицо, ответственное за предоставление статистической информации</t>
  </si>
  <si>
    <t>Обслуживаемый жилищный фонд, кв.м</t>
  </si>
  <si>
    <t>_________________</t>
  </si>
  <si>
    <t xml:space="preserve">                </t>
  </si>
  <si>
    <t>жилищные без мусора</t>
  </si>
  <si>
    <t>Отпущено холодной воды, м куб</t>
  </si>
  <si>
    <t>Отпущено горячей воды, м куб</t>
  </si>
  <si>
    <t>Утилизировано(захоронено) ТБО, м.куб.</t>
  </si>
  <si>
    <t>9</t>
  </si>
  <si>
    <t>06&gt;=07+08</t>
  </si>
  <si>
    <t>проверка  11</t>
  </si>
  <si>
    <t>11&gt;=12+13+14+15+16</t>
  </si>
  <si>
    <t>проверка 10</t>
  </si>
  <si>
    <t>10=11+17</t>
  </si>
  <si>
    <t>проверка 06</t>
  </si>
  <si>
    <t>гр.10 утилизация (захоронение) ТБО</t>
  </si>
  <si>
    <t>Графа 11.  Мусор (для населения)</t>
  </si>
  <si>
    <t>Графа 10. Прочие (благоустройство, ТБО для предприятий)</t>
  </si>
  <si>
    <t>за поставку топливно-энергетических ресурсов</t>
  </si>
  <si>
    <t>проверка 25</t>
  </si>
  <si>
    <t>25&gt;=26+27+29</t>
  </si>
  <si>
    <t>в т.ч. на комп.из фед. бюдж.</t>
  </si>
  <si>
    <t>проверка 31</t>
  </si>
  <si>
    <t>проверка 21</t>
  </si>
  <si>
    <t>Гр.4 Водоснабжение</t>
  </si>
  <si>
    <t>от 13.07.2010 № 246</t>
  </si>
  <si>
    <t>Утилизировано ТБО</t>
  </si>
  <si>
    <t>Графа 11. Прочие</t>
  </si>
  <si>
    <t>37</t>
  </si>
  <si>
    <t>38</t>
  </si>
  <si>
    <t>39</t>
  </si>
  <si>
    <t>40</t>
  </si>
  <si>
    <t>41</t>
  </si>
  <si>
    <t>42</t>
  </si>
  <si>
    <t>капитальный ремонт</t>
  </si>
  <si>
    <t>жилищные услуги (сумма стр.38,39)</t>
  </si>
  <si>
    <t>коммунальные услуги (сумма строк 45-49)</t>
  </si>
  <si>
    <t>57</t>
  </si>
  <si>
    <t>Итого ЖКУ (сумма строк 37 и 44)</t>
  </si>
  <si>
    <t>содержание и ремонт жилого помещения (без мусора и кап ремонта)</t>
  </si>
  <si>
    <t>Раздел 1. Объем коммунальных услуг в натуральном выражении</t>
  </si>
  <si>
    <t>Энергетический ресурс</t>
  </si>
  <si>
    <t>Электрическая энергия, кВт/час</t>
  </si>
  <si>
    <t>Тепловая энергия, Гкал</t>
  </si>
  <si>
    <t>Холодная вода, куб.м.</t>
  </si>
  <si>
    <t>Горячая вода, куб.м.</t>
  </si>
  <si>
    <t>Сетевой газ, куб.м.</t>
  </si>
  <si>
    <t>Сжиженный газ, кг</t>
  </si>
  <si>
    <t>Отпущено энергетического ресурса населению, проживающему в многоквартирных жилых домах</t>
  </si>
  <si>
    <t>Общая площадь жилых помещений в многоквартирных жилых домах, кв.м.</t>
  </si>
  <si>
    <t>Число проживающих в МЖД, которым отпущен энергетический ресурс, чел</t>
  </si>
  <si>
    <t>г.</t>
  </si>
  <si>
    <t>Отпущено холодной воды, куб.м.</t>
  </si>
  <si>
    <t>Отпущено горячей воды, куб.м.</t>
  </si>
  <si>
    <t>Гр. 10 Обслуживаемый жилищный фонд, кв.м.</t>
  </si>
  <si>
    <t>Гр. 11 Число проживающих в обслуживаемом жилищном фонде, которым оказываются ЖКУ, чел</t>
  </si>
  <si>
    <t>Гр. 1 Жилье с мусором</t>
  </si>
  <si>
    <t>по утилизации ТБО</t>
  </si>
  <si>
    <t>Из стр.21 фактические объемы финансирования из бюджетов всех уровней на предоставление отд. категориям граждан</t>
  </si>
  <si>
    <r>
      <t>Справочно</t>
    </r>
    <r>
      <rPr>
        <sz val="14"/>
        <rFont val="Arial Cyr"/>
        <family val="2"/>
        <charset val="204"/>
      </rPr>
      <t xml:space="preserve"> (заполняется только в отчете за год):</t>
    </r>
  </si>
  <si>
    <t>Для облстата форму на фирменном бланке</t>
  </si>
  <si>
    <t xml:space="preserve">    и действующими тарифами для населения</t>
  </si>
  <si>
    <t xml:space="preserve">    компенсацию разницы между ЭОТ</t>
  </si>
  <si>
    <t>Стоимость осн. фондов на кон. года, тыс р</t>
  </si>
  <si>
    <t>Жилищные услуги           (сумма строк 38,39)</t>
  </si>
  <si>
    <t>Коммунальные услуги (сумма строк 45-49, 52, 53, 55, 56)</t>
  </si>
  <si>
    <t>Итого жилищно-коммунальные услуги (сумма строк 37 и 44)</t>
  </si>
  <si>
    <t>Баратаевка</t>
  </si>
  <si>
    <t>Варламово</t>
  </si>
  <si>
    <t>Ачинское ЖКХ</t>
  </si>
  <si>
    <t>МУП "Ачинское ЖКХ"</t>
  </si>
  <si>
    <t>Дивинский с/с</t>
  </si>
  <si>
    <t>Байкал</t>
  </si>
  <si>
    <t>Карасево</t>
  </si>
  <si>
    <t>Корнилово</t>
  </si>
  <si>
    <t>Новобибеево</t>
  </si>
  <si>
    <t>Ояш</t>
  </si>
  <si>
    <t>Боровской с/с</t>
  </si>
  <si>
    <t>МУП Егоровское</t>
  </si>
  <si>
    <t>МУП "Егоровское ЖКХ"</t>
  </si>
  <si>
    <t>06=07+08</t>
  </si>
  <si>
    <t>Зудово</t>
  </si>
  <si>
    <t>Ачинское</t>
  </si>
  <si>
    <t>Кунчурук</t>
  </si>
  <si>
    <t>ОАО партнер</t>
  </si>
  <si>
    <t>ОАО ГВК</t>
  </si>
  <si>
    <t>ГКХ</t>
  </si>
  <si>
    <t>Психоинтернат</t>
  </si>
  <si>
    <t>Шанс</t>
  </si>
  <si>
    <t>ТАРА</t>
  </si>
  <si>
    <t>вагонное депо</t>
  </si>
  <si>
    <t>ИП Гончар</t>
  </si>
  <si>
    <t>Св.поляна</t>
  </si>
  <si>
    <t>байкал</t>
  </si>
  <si>
    <t>Егоровка</t>
  </si>
  <si>
    <t>Светлая Поляна</t>
  </si>
  <si>
    <t>Бибеево</t>
  </si>
  <si>
    <t>.</t>
  </si>
  <si>
    <t>УРА!</t>
  </si>
  <si>
    <t>МУП Байкальское ЖКХ</t>
  </si>
  <si>
    <t>МУП Ачинское ЖКХ</t>
  </si>
  <si>
    <t>МУП Баратаевское ЖКХ</t>
  </si>
  <si>
    <t>МУП Боровское ЖКХ</t>
  </si>
  <si>
    <t>МУП Варламовское ЖКХ</t>
  </si>
  <si>
    <t>МУПДивинское ЖКХ</t>
  </si>
  <si>
    <t>МУП ЖКС с. Зудово</t>
  </si>
  <si>
    <t>МУП ЖКС с.Карасево</t>
  </si>
  <si>
    <t>МУП Корниловское ЖКХ</t>
  </si>
  <si>
    <t>МУП Кунчурукское ЖКХ</t>
  </si>
  <si>
    <t>МУП "Уют"с.Новобибеево</t>
  </si>
  <si>
    <t>МУП ЖКС с.Ояш</t>
  </si>
  <si>
    <t>МУП"Тепло" с.Светлая Поляна</t>
  </si>
  <si>
    <t>Кредиторская задолженность всего</t>
  </si>
  <si>
    <t xml:space="preserve"> </t>
  </si>
  <si>
    <t>квартальная</t>
  </si>
  <si>
    <r>
      <t xml:space="preserve">Почтовый адрес 633354, Новосибирская область, Болотннинский район, с.Егоровка </t>
    </r>
    <r>
      <rPr>
        <b/>
        <u/>
        <sz val="12"/>
        <rFont val="Arial"/>
        <family val="2"/>
        <charset val="204"/>
      </rPr>
      <t xml:space="preserve">  </t>
    </r>
    <r>
      <rPr>
        <u/>
        <sz val="11"/>
        <rFont val="Arial"/>
        <family val="2"/>
        <charset val="204"/>
      </rPr>
      <t xml:space="preserve">                                                                                                                        </t>
    </r>
  </si>
  <si>
    <r>
      <t>Справочно:</t>
    </r>
    <r>
      <rPr>
        <sz val="14"/>
        <rFont val="Arial Cyr"/>
        <family val="2"/>
        <charset val="204"/>
      </rPr>
      <t xml:space="preserve"> социальная норма площади жилого помещения на 1 гражданина (58) 18        кв.м.</t>
    </r>
  </si>
  <si>
    <t>Главный бухгалтер</t>
  </si>
  <si>
    <t>2086613,16</t>
  </si>
  <si>
    <t>Федорова Т.А</t>
  </si>
  <si>
    <t>Справка  Жильё    2012 год</t>
  </si>
  <si>
    <t>МУП ДЕЗ ЖКУ Егоровск</t>
  </si>
  <si>
    <t>12 месяцев 2012 г</t>
  </si>
  <si>
    <t xml:space="preserve">Раздел 1. Объем ЖКУ в натуральном выражении              1 квартал 2013 год        </t>
  </si>
  <si>
    <t>МКП Егоровское ЖКХ</t>
  </si>
  <si>
    <t>Сводные показатели за  3квартал 2013 года</t>
  </si>
  <si>
    <t>Сводные показатели  за  3 квартал 2013год</t>
  </si>
  <si>
    <r>
      <t xml:space="preserve">Наименование отчитывающейся организации </t>
    </r>
    <r>
      <rPr>
        <u/>
        <sz val="11"/>
        <rFont val="Arial"/>
        <family val="2"/>
        <charset val="204"/>
      </rPr>
      <t xml:space="preserve">  МКП "Тепловодосети" Егоровского сельсовета Болотнинского района Новосибирской области</t>
    </r>
  </si>
  <si>
    <r>
      <t>за январь -март 2014</t>
    </r>
    <r>
      <rPr>
        <u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г.</t>
    </r>
  </si>
  <si>
    <t>15.04.2014г</t>
  </si>
  <si>
    <t>51-283,24-699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</si>
</sst>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0.0000"/>
    <numFmt numFmtId="168" formatCode="0.00000"/>
    <numFmt numFmtId="169" formatCode="#,##0.0000"/>
  </numFmts>
  <fonts count="4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sz val="12"/>
      <color indexed="12"/>
      <name val="Arial Cyr"/>
      <family val="2"/>
      <charset val="204"/>
    </font>
    <font>
      <sz val="12"/>
      <color indexed="10"/>
      <name val="Arial Cyr"/>
      <family val="2"/>
      <charset val="204"/>
    </font>
    <font>
      <b/>
      <sz val="16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59"/>
      <name val="Arial Cyr"/>
      <family val="2"/>
      <charset val="204"/>
    </font>
    <font>
      <sz val="13"/>
      <name val="Arial Cyr"/>
      <family val="2"/>
      <charset val="204"/>
    </font>
    <font>
      <b/>
      <sz val="11"/>
      <name val="Arial Cyr"/>
      <family val="2"/>
      <charset val="204"/>
    </font>
    <font>
      <sz val="15"/>
      <name val="Arial Cyr"/>
      <family val="2"/>
      <charset val="204"/>
    </font>
    <font>
      <sz val="10"/>
      <color indexed="10"/>
      <name val="Arial Cyr"/>
      <charset val="204"/>
    </font>
    <font>
      <sz val="10"/>
      <color indexed="12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u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2"/>
      <color indexed="48"/>
      <name val="Arial Cyr"/>
      <family val="2"/>
      <charset val="204"/>
    </font>
    <font>
      <b/>
      <sz val="14"/>
      <name val="Arial Cyr"/>
      <charset val="204"/>
    </font>
    <font>
      <sz val="20"/>
      <name val="Arial Cyr"/>
      <family val="2"/>
      <charset val="204"/>
    </font>
    <font>
      <b/>
      <u/>
      <sz val="12"/>
      <name val="Arial"/>
      <family val="2"/>
      <charset val="204"/>
    </font>
    <font>
      <sz val="10"/>
      <color indexed="8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6"/>
      <name val="Arial Cyr"/>
      <charset val="204"/>
    </font>
    <font>
      <sz val="10"/>
      <color rgb="FFFFFF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7">
    <xf numFmtId="0" fontId="0" fillId="0" borderId="0" xfId="0"/>
    <xf numFmtId="0" fontId="0" fillId="0" borderId="0" xfId="0" applyAlignment="1">
      <alignment vertical="justify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justify"/>
    </xf>
    <xf numFmtId="49" fontId="0" fillId="0" borderId="1" xfId="0" applyNumberFormat="1" applyBorder="1" applyAlignment="1">
      <alignment horizontal="center" vertical="justify"/>
    </xf>
    <xf numFmtId="0" fontId="0" fillId="0" borderId="0" xfId="0" applyBorder="1"/>
    <xf numFmtId="0" fontId="0" fillId="0" borderId="0" xfId="0" applyBorder="1" applyAlignment="1">
      <alignment vertical="justify"/>
    </xf>
    <xf numFmtId="0" fontId="2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7" fillId="0" borderId="0" xfId="0" applyFont="1"/>
    <xf numFmtId="0" fontId="11" fillId="0" borderId="1" xfId="0" applyFont="1" applyBorder="1" applyAlignment="1">
      <alignment horizontal="center" vertical="justify"/>
    </xf>
    <xf numFmtId="0" fontId="11" fillId="2" borderId="1" xfId="0" applyFont="1" applyFill="1" applyBorder="1" applyAlignment="1">
      <alignment horizontal="center" vertical="justify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left" vertical="justify"/>
    </xf>
    <xf numFmtId="0" fontId="9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3" fontId="11" fillId="0" borderId="1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justify"/>
    </xf>
    <xf numFmtId="164" fontId="9" fillId="0" borderId="0" xfId="0" applyNumberFormat="1" applyFont="1" applyBorder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2" xfId="0" applyFont="1" applyBorder="1" applyAlignment="1">
      <alignment vertical="justify"/>
    </xf>
    <xf numFmtId="0" fontId="9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0" fillId="0" borderId="2" xfId="0" applyBorder="1" applyAlignment="1">
      <alignment horizontal="center" vertical="center"/>
    </xf>
    <xf numFmtId="0" fontId="0" fillId="2" borderId="0" xfId="0" applyFill="1" applyBorder="1" applyAlignment="1">
      <alignment vertical="justify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center" vertical="justify"/>
    </xf>
    <xf numFmtId="0" fontId="7" fillId="2" borderId="0" xfId="0" applyFont="1" applyFill="1"/>
    <xf numFmtId="0" fontId="7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justify"/>
    </xf>
    <xf numFmtId="164" fontId="1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0" fillId="0" borderId="0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justify"/>
    </xf>
    <xf numFmtId="0" fontId="19" fillId="0" borderId="1" xfId="0" applyFont="1" applyBorder="1" applyAlignment="1">
      <alignment horizontal="center" vertical="justify"/>
    </xf>
    <xf numFmtId="0" fontId="19" fillId="2" borderId="1" xfId="0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0" fillId="0" borderId="1" xfId="0" applyBorder="1" applyAlignment="1"/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5" fillId="0" borderId="1" xfId="0" applyFont="1" applyFill="1" applyBorder="1" applyAlignment="1">
      <alignment horizontal="center" vertical="justify"/>
    </xf>
    <xf numFmtId="166" fontId="11" fillId="0" borderId="1" xfId="0" applyNumberFormat="1" applyFont="1" applyBorder="1" applyAlignment="1">
      <alignment horizontal="center" vertical="center"/>
    </xf>
    <xf numFmtId="9" fontId="14" fillId="0" borderId="1" xfId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justify"/>
    </xf>
    <xf numFmtId="0" fontId="11" fillId="0" borderId="1" xfId="0" applyFont="1" applyFill="1" applyBorder="1" applyAlignment="1">
      <alignment horizontal="center" vertical="justify"/>
    </xf>
    <xf numFmtId="0" fontId="0" fillId="0" borderId="1" xfId="0" applyNumberFormat="1" applyBorder="1" applyAlignment="1">
      <alignment horizontal="center" vertical="center"/>
    </xf>
    <xf numFmtId="0" fontId="18" fillId="0" borderId="0" xfId="0" applyFont="1"/>
    <xf numFmtId="0" fontId="7" fillId="0" borderId="5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6" fontId="11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7" fillId="0" borderId="9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vertical="justify"/>
    </xf>
    <xf numFmtId="166" fontId="0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/>
    <xf numFmtId="2" fontId="11" fillId="0" borderId="1" xfId="0" applyNumberFormat="1" applyFont="1" applyBorder="1" applyAlignment="1"/>
    <xf numFmtId="0" fontId="2" fillId="0" borderId="10" xfId="0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2" fontId="8" fillId="0" borderId="1" xfId="0" applyNumberFormat="1" applyFont="1" applyFill="1" applyBorder="1" applyAlignment="1"/>
    <xf numFmtId="2" fontId="8" fillId="0" borderId="1" xfId="0" applyNumberFormat="1" applyFont="1" applyBorder="1" applyAlignment="1"/>
    <xf numFmtId="166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/>
    <xf numFmtId="166" fontId="11" fillId="0" borderId="10" xfId="0" applyNumberFormat="1" applyFont="1" applyBorder="1" applyAlignment="1">
      <alignment horizontal="center"/>
    </xf>
    <xf numFmtId="166" fontId="14" fillId="0" borderId="10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16" fillId="0" borderId="1" xfId="0" applyNumberFormat="1" applyFont="1" applyBorder="1" applyAlignment="1">
      <alignment horizontal="right"/>
    </xf>
    <xf numFmtId="166" fontId="11" fillId="2" borderId="1" xfId="0" applyNumberFormat="1" applyFont="1" applyFill="1" applyBorder="1" applyAlignment="1"/>
    <xf numFmtId="166" fontId="13" fillId="0" borderId="1" xfId="0" applyNumberFormat="1" applyFont="1" applyBorder="1" applyAlignment="1"/>
    <xf numFmtId="166" fontId="11" fillId="2" borderId="11" xfId="0" applyNumberFormat="1" applyFont="1" applyFill="1" applyBorder="1" applyAlignment="1"/>
    <xf numFmtId="166" fontId="11" fillId="2" borderId="1" xfId="0" applyNumberFormat="1" applyFont="1" applyFill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center" vertical="justify"/>
    </xf>
    <xf numFmtId="166" fontId="0" fillId="2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166" fontId="0" fillId="2" borderId="3" xfId="0" applyNumberFormat="1" applyFont="1" applyFill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8" fillId="0" borderId="1" xfId="0" applyFont="1" applyFill="1" applyBorder="1" applyAlignment="1"/>
    <xf numFmtId="165" fontId="11" fillId="0" borderId="1" xfId="0" applyNumberFormat="1" applyFont="1" applyFill="1" applyBorder="1" applyAlignment="1"/>
    <xf numFmtId="166" fontId="9" fillId="0" borderId="2" xfId="0" applyNumberFormat="1" applyFont="1" applyBorder="1" applyAlignment="1">
      <alignment horizontal="left" vertical="justify"/>
    </xf>
    <xf numFmtId="166" fontId="0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11" fillId="0" borderId="0" xfId="0" applyFont="1" applyFill="1" applyBorder="1" applyAlignment="1">
      <alignment horizontal="center" vertical="justify"/>
    </xf>
    <xf numFmtId="166" fontId="8" fillId="0" borderId="0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vertical="justify"/>
    </xf>
    <xf numFmtId="0" fontId="9" fillId="0" borderId="0" xfId="0" applyFont="1"/>
    <xf numFmtId="166" fontId="9" fillId="0" borderId="4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0" fontId="10" fillId="0" borderId="2" xfId="0" applyFont="1" applyBorder="1"/>
    <xf numFmtId="0" fontId="10" fillId="0" borderId="0" xfId="0" applyFont="1"/>
    <xf numFmtId="0" fontId="10" fillId="0" borderId="0" xfId="0" applyFont="1" applyBorder="1"/>
    <xf numFmtId="0" fontId="20" fillId="0" borderId="0" xfId="0" applyFont="1" applyAlignment="1"/>
    <xf numFmtId="0" fontId="10" fillId="0" borderId="0" xfId="0" applyFont="1" applyAlignment="1"/>
    <xf numFmtId="166" fontId="0" fillId="0" borderId="1" xfId="0" applyNumberFormat="1" applyFill="1" applyBorder="1" applyAlignment="1">
      <alignment horizontal="center" vertical="justify"/>
    </xf>
    <xf numFmtId="0" fontId="11" fillId="2" borderId="1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166" fontId="9" fillId="0" borderId="0" xfId="0" applyNumberFormat="1" applyFont="1" applyAlignment="1">
      <alignment vertical="justify"/>
    </xf>
    <xf numFmtId="166" fontId="16" fillId="2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left" vertical="center"/>
    </xf>
    <xf numFmtId="2" fontId="8" fillId="2" borderId="1" xfId="0" applyNumberFormat="1" applyFont="1" applyFill="1" applyBorder="1" applyAlignment="1"/>
    <xf numFmtId="0" fontId="7" fillId="2" borderId="1" xfId="0" applyFont="1" applyFill="1" applyBorder="1" applyAlignment="1"/>
    <xf numFmtId="164" fontId="7" fillId="2" borderId="1" xfId="0" applyNumberFormat="1" applyFont="1" applyFill="1" applyBorder="1" applyAlignment="1"/>
    <xf numFmtId="166" fontId="28" fillId="0" borderId="6" xfId="0" applyNumberFormat="1" applyFont="1" applyBorder="1" applyAlignment="1">
      <alignment horizontal="right"/>
    </xf>
    <xf numFmtId="166" fontId="28" fillId="0" borderId="7" xfId="0" applyNumberFormat="1" applyFont="1" applyBorder="1" applyAlignment="1">
      <alignment horizontal="right"/>
    </xf>
    <xf numFmtId="0" fontId="24" fillId="0" borderId="0" xfId="0" applyFont="1"/>
    <xf numFmtId="0" fontId="24" fillId="0" borderId="1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4" fontId="24" fillId="0" borderId="0" xfId="0" applyNumberFormat="1" applyFont="1"/>
    <xf numFmtId="0" fontId="25" fillId="0" borderId="12" xfId="0" applyFont="1" applyBorder="1"/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0" borderId="10" xfId="0" applyFont="1" applyBorder="1"/>
    <xf numFmtId="0" fontId="24" fillId="0" borderId="5" xfId="0" applyFont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5" fillId="0" borderId="4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/>
    <xf numFmtId="0" fontId="24" fillId="0" borderId="4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0" xfId="0" applyFont="1" applyAlignment="1"/>
    <xf numFmtId="0" fontId="25" fillId="0" borderId="2" xfId="0" applyFont="1" applyBorder="1"/>
    <xf numFmtId="0" fontId="24" fillId="0" borderId="8" xfId="0" applyFont="1" applyBorder="1"/>
    <xf numFmtId="0" fontId="24" fillId="0" borderId="2" xfId="0" applyFont="1" applyBorder="1"/>
    <xf numFmtId="0" fontId="24" fillId="0" borderId="14" xfId="0" applyFont="1" applyBorder="1"/>
    <xf numFmtId="0" fontId="25" fillId="0" borderId="5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4" fillId="0" borderId="2" xfId="0" applyFont="1" applyBorder="1" applyAlignment="1"/>
    <xf numFmtId="0" fontId="29" fillId="0" borderId="0" xfId="0" applyFont="1" applyBorder="1" applyAlignment="1">
      <alignment horizontal="center"/>
    </xf>
    <xf numFmtId="166" fontId="28" fillId="0" borderId="0" xfId="0" applyNumberFormat="1" applyFont="1" applyBorder="1" applyAlignment="1">
      <alignment horizontal="right"/>
    </xf>
    <xf numFmtId="0" fontId="25" fillId="2" borderId="10" xfId="0" applyFont="1" applyFill="1" applyBorder="1" applyAlignment="1">
      <alignment horizontal="left" vertical="justify"/>
    </xf>
    <xf numFmtId="0" fontId="25" fillId="2" borderId="5" xfId="0" applyFont="1" applyFill="1" applyBorder="1" applyAlignment="1">
      <alignment horizontal="left" vertical="justify"/>
    </xf>
    <xf numFmtId="0" fontId="0" fillId="0" borderId="10" xfId="0" applyBorder="1" applyAlignment="1"/>
    <xf numFmtId="2" fontId="11" fillId="0" borderId="1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/>
    <xf numFmtId="165" fontId="11" fillId="0" borderId="1" xfId="0" applyNumberFormat="1" applyFont="1" applyBorder="1" applyAlignment="1"/>
    <xf numFmtId="2" fontId="11" fillId="2" borderId="7" xfId="0" applyNumberFormat="1" applyFont="1" applyFill="1" applyBorder="1" applyAlignment="1"/>
    <xf numFmtId="165" fontId="11" fillId="2" borderId="1" xfId="0" applyNumberFormat="1" applyFont="1" applyFill="1" applyBorder="1" applyAlignment="1"/>
    <xf numFmtId="2" fontId="11" fillId="0" borderId="7" xfId="0" applyNumberFormat="1" applyFont="1" applyBorder="1" applyAlignment="1"/>
    <xf numFmtId="2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/>
    <xf numFmtId="3" fontId="11" fillId="0" borderId="10" xfId="0" applyNumberFormat="1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right" vertical="center"/>
    </xf>
    <xf numFmtId="166" fontId="29" fillId="0" borderId="0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4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166" fontId="9" fillId="0" borderId="13" xfId="0" applyNumberFormat="1" applyFont="1" applyBorder="1"/>
    <xf numFmtId="166" fontId="9" fillId="0" borderId="9" xfId="0" applyNumberFormat="1" applyFont="1" applyBorder="1"/>
    <xf numFmtId="166" fontId="9" fillId="0" borderId="6" xfId="0" applyNumberFormat="1" applyFont="1" applyBorder="1"/>
    <xf numFmtId="0" fontId="25" fillId="0" borderId="0" xfId="0" applyFont="1" applyBorder="1" applyAlignment="1"/>
    <xf numFmtId="0" fontId="7" fillId="0" borderId="0" xfId="0" applyFont="1" applyBorder="1" applyAlignment="1">
      <alignment vertical="justify"/>
    </xf>
    <xf numFmtId="3" fontId="9" fillId="0" borderId="0" xfId="0" applyNumberFormat="1" applyFont="1" applyBorder="1" applyAlignment="1">
      <alignment horizontal="right"/>
    </xf>
    <xf numFmtId="0" fontId="11" fillId="2" borderId="1" xfId="0" applyFont="1" applyFill="1" applyBorder="1" applyAlignment="1"/>
    <xf numFmtId="0" fontId="11" fillId="2" borderId="8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justify"/>
    </xf>
    <xf numFmtId="166" fontId="9" fillId="0" borderId="7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right"/>
    </xf>
    <xf numFmtId="166" fontId="28" fillId="0" borderId="3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28" fillId="0" borderId="14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9" fillId="0" borderId="14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vertical="center"/>
    </xf>
    <xf numFmtId="1" fontId="29" fillId="0" borderId="14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166" fontId="9" fillId="0" borderId="11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166" fontId="28" fillId="0" borderId="11" xfId="0" applyNumberFormat="1" applyFont="1" applyBorder="1" applyAlignment="1">
      <alignment horizontal="right"/>
    </xf>
    <xf numFmtId="166" fontId="28" fillId="0" borderId="3" xfId="0" applyNumberFormat="1" applyFont="1" applyBorder="1" applyAlignment="1"/>
    <xf numFmtId="166" fontId="9" fillId="0" borderId="15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justify"/>
    </xf>
    <xf numFmtId="166" fontId="9" fillId="0" borderId="10" xfId="0" applyNumberFormat="1" applyFont="1" applyBorder="1" applyAlignment="1">
      <alignment horizontal="right"/>
    </xf>
    <xf numFmtId="0" fontId="24" fillId="0" borderId="13" xfId="0" applyFont="1" applyBorder="1" applyAlignment="1"/>
    <xf numFmtId="0" fontId="24" fillId="0" borderId="6" xfId="0" applyFont="1" applyBorder="1" applyAlignment="1"/>
    <xf numFmtId="0" fontId="24" fillId="0" borderId="8" xfId="0" applyFont="1" applyBorder="1" applyAlignment="1"/>
    <xf numFmtId="0" fontId="24" fillId="0" borderId="14" xfId="0" applyFont="1" applyBorder="1" applyAlignment="1"/>
    <xf numFmtId="0" fontId="9" fillId="0" borderId="0" xfId="0" applyFont="1" applyBorder="1" applyAlignment="1">
      <alignment horizontal="center"/>
    </xf>
    <xf numFmtId="166" fontId="28" fillId="0" borderId="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3" fontId="11" fillId="0" borderId="10" xfId="0" applyNumberFormat="1" applyFont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5" fillId="0" borderId="13" xfId="0" applyFont="1" applyBorder="1" applyAlignment="1"/>
    <xf numFmtId="0" fontId="25" fillId="0" borderId="9" xfId="0" applyFont="1" applyBorder="1" applyAlignment="1"/>
    <xf numFmtId="0" fontId="25" fillId="0" borderId="4" xfId="0" applyFont="1" applyBorder="1" applyAlignment="1"/>
    <xf numFmtId="0" fontId="25" fillId="0" borderId="8" xfId="0" applyFont="1" applyBorder="1" applyAlignment="1"/>
    <xf numFmtId="0" fontId="25" fillId="0" borderId="2" xfId="0" applyFont="1" applyBorder="1" applyAlignment="1"/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33" fillId="0" borderId="0" xfId="0" applyFont="1"/>
    <xf numFmtId="166" fontId="11" fillId="2" borderId="3" xfId="0" applyNumberFormat="1" applyFont="1" applyFill="1" applyBorder="1" applyAlignment="1"/>
    <xf numFmtId="0" fontId="11" fillId="2" borderId="1" xfId="0" applyFont="1" applyFill="1" applyBorder="1" applyAlignment="1">
      <alignment horizontal="left"/>
    </xf>
    <xf numFmtId="166" fontId="13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0" fillId="2" borderId="1" xfId="0" applyFill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11" fillId="0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center" vertical="justify"/>
    </xf>
    <xf numFmtId="3" fontId="8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28" fillId="0" borderId="5" xfId="0" applyNumberFormat="1" applyFont="1" applyBorder="1" applyAlignment="1">
      <alignment horizontal="right"/>
    </xf>
    <xf numFmtId="166" fontId="28" fillId="0" borderId="10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166" fontId="14" fillId="0" borderId="1" xfId="0" applyNumberFormat="1" applyFont="1" applyFill="1" applyBorder="1" applyAlignment="1">
      <alignment horizontal="center"/>
    </xf>
    <xf numFmtId="166" fontId="11" fillId="0" borderId="10" xfId="0" applyNumberFormat="1" applyFont="1" applyFill="1" applyBorder="1" applyAlignment="1">
      <alignment horizontal="center"/>
    </xf>
    <xf numFmtId="166" fontId="11" fillId="0" borderId="7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/>
    <xf numFmtId="166" fontId="11" fillId="0" borderId="11" xfId="0" applyNumberFormat="1" applyFont="1" applyFill="1" applyBorder="1" applyAlignment="1"/>
    <xf numFmtId="166" fontId="11" fillId="0" borderId="0" xfId="0" applyNumberFormat="1" applyFont="1" applyFill="1" applyAlignment="1"/>
    <xf numFmtId="164" fontId="0" fillId="2" borderId="1" xfId="0" applyNumberFormat="1" applyFill="1" applyBorder="1" applyAlignment="1" applyProtection="1">
      <alignment horizontal="left" vertical="center"/>
      <protection locked="0"/>
    </xf>
    <xf numFmtId="166" fontId="0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 applyProtection="1">
      <alignment horizontal="center" vertical="center"/>
      <protection locked="0"/>
    </xf>
    <xf numFmtId="166" fontId="2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center" vertical="center"/>
      <protection locked="0"/>
    </xf>
    <xf numFmtId="166" fontId="0" fillId="2" borderId="1" xfId="0" applyNumberFormat="1" applyFont="1" applyFill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 applyProtection="1">
      <alignment horizontal="center" vertical="center"/>
    </xf>
    <xf numFmtId="166" fontId="21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0" borderId="1" xfId="0" applyFont="1" applyFill="1" applyBorder="1" applyAlignment="1"/>
    <xf numFmtId="2" fontId="2" fillId="0" borderId="1" xfId="0" applyNumberFormat="1" applyFont="1" applyFill="1" applyBorder="1" applyAlignment="1"/>
    <xf numFmtId="2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5" fontId="11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NumberFormat="1" applyFont="1" applyBorder="1" applyAlignment="1"/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0" fillId="0" borderId="0" xfId="0" applyNumberFormat="1"/>
    <xf numFmtId="166" fontId="0" fillId="0" borderId="1" xfId="0" applyNumberFormat="1" applyFont="1" applyBorder="1" applyAlignment="1" applyProtection="1">
      <alignment horizontal="center"/>
    </xf>
    <xf numFmtId="166" fontId="1" fillId="0" borderId="1" xfId="0" applyNumberFormat="1" applyFont="1" applyBorder="1" applyAlignment="1" applyProtection="1">
      <alignment horizontal="center"/>
    </xf>
    <xf numFmtId="166" fontId="0" fillId="0" borderId="0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left"/>
    </xf>
    <xf numFmtId="166" fontId="0" fillId="0" borderId="1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2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66" fontId="0" fillId="0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166" fontId="35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Font="1" applyFill="1" applyBorder="1" applyAlignment="1" applyProtection="1">
      <alignment horizont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justify"/>
      <protection locked="0"/>
    </xf>
    <xf numFmtId="166" fontId="0" fillId="0" borderId="1" xfId="0" applyNumberFormat="1" applyFont="1" applyFill="1" applyBorder="1" applyAlignment="1" applyProtection="1">
      <alignment horizontal="left" indent="1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Fill="1" applyBorder="1" applyAlignment="1" applyProtection="1">
      <alignment horizontal="center" vertical="justify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vertical="justify"/>
      <protection locked="0"/>
    </xf>
    <xf numFmtId="0" fontId="0" fillId="0" borderId="1" xfId="0" applyBorder="1" applyAlignment="1" applyProtection="1">
      <alignment horizontal="center" vertical="justify"/>
    </xf>
    <xf numFmtId="0" fontId="23" fillId="0" borderId="1" xfId="0" applyFont="1" applyBorder="1" applyAlignment="1" applyProtection="1">
      <alignment horizontal="center" vertical="justify"/>
    </xf>
    <xf numFmtId="0" fontId="0" fillId="2" borderId="1" xfId="0" applyFill="1" applyBorder="1" applyAlignment="1" applyProtection="1">
      <alignment horizontal="center" vertical="justify"/>
    </xf>
    <xf numFmtId="166" fontId="14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/>
    <xf numFmtId="3" fontId="11" fillId="0" borderId="15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/>
    <xf numFmtId="3" fontId="16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/>
    <xf numFmtId="2" fontId="11" fillId="0" borderId="1" xfId="0" applyNumberFormat="1" applyFont="1" applyBorder="1" applyAlignment="1">
      <alignment horizontal="right"/>
    </xf>
    <xf numFmtId="2" fontId="37" fillId="0" borderId="1" xfId="0" applyNumberFormat="1" applyFont="1" applyBorder="1" applyAlignment="1">
      <alignment horizontal="right"/>
    </xf>
    <xf numFmtId="168" fontId="8" fillId="0" borderId="1" xfId="0" applyNumberFormat="1" applyFont="1" applyBorder="1" applyAlignment="1"/>
    <xf numFmtId="0" fontId="10" fillId="0" borderId="0" xfId="0" applyFont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9" fontId="13" fillId="0" borderId="1" xfId="0" applyNumberFormat="1" applyFont="1" applyBorder="1" applyAlignment="1">
      <alignment horizontal="center"/>
    </xf>
    <xf numFmtId="166" fontId="5" fillId="0" borderId="0" xfId="0" applyNumberFormat="1" applyFont="1"/>
    <xf numFmtId="0" fontId="38" fillId="0" borderId="0" xfId="0" applyFont="1"/>
    <xf numFmtId="1" fontId="8" fillId="0" borderId="1" xfId="0" applyNumberFormat="1" applyFont="1" applyBorder="1" applyAlignment="1"/>
    <xf numFmtId="0" fontId="8" fillId="0" borderId="0" xfId="0" applyFont="1"/>
    <xf numFmtId="166" fontId="39" fillId="0" borderId="0" xfId="0" applyNumberFormat="1" applyFont="1"/>
    <xf numFmtId="166" fontId="39" fillId="3" borderId="0" xfId="0" applyNumberFormat="1" applyFont="1" applyFill="1"/>
    <xf numFmtId="0" fontId="39" fillId="0" borderId="0" xfId="0" applyFont="1"/>
    <xf numFmtId="165" fontId="11" fillId="0" borderId="15" xfId="0" applyNumberFormat="1" applyFont="1" applyFill="1" applyBorder="1" applyAlignment="1"/>
    <xf numFmtId="167" fontId="8" fillId="0" borderId="1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justify"/>
    </xf>
    <xf numFmtId="0" fontId="7" fillId="0" borderId="5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 applyAlignment="1">
      <alignment horizontal="center" vertical="justify"/>
    </xf>
    <xf numFmtId="0" fontId="9" fillId="0" borderId="2" xfId="0" applyFont="1" applyBorder="1" applyAlignment="1">
      <alignment horizontal="left" vertical="justify"/>
    </xf>
    <xf numFmtId="0" fontId="9" fillId="0" borderId="0" xfId="0" applyFont="1" applyAlignment="1">
      <alignment horizontal="center" vertical="justify"/>
    </xf>
    <xf numFmtId="0" fontId="9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justify"/>
    </xf>
    <xf numFmtId="0" fontId="0" fillId="2" borderId="11" xfId="0" applyFill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justify"/>
    </xf>
    <xf numFmtId="0" fontId="0" fillId="0" borderId="11" xfId="0" applyFill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166" fontId="18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166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justify"/>
    </xf>
    <xf numFmtId="2" fontId="7" fillId="0" borderId="13" xfId="0" applyNumberFormat="1" applyFont="1" applyBorder="1" applyAlignment="1">
      <alignment horizontal="center" vertical="justify"/>
    </xf>
    <xf numFmtId="2" fontId="7" fillId="0" borderId="9" xfId="0" applyNumberFormat="1" applyFont="1" applyBorder="1" applyAlignment="1">
      <alignment horizontal="center" vertical="justify"/>
    </xf>
    <xf numFmtId="2" fontId="7" fillId="0" borderId="6" xfId="0" applyNumberFormat="1" applyFont="1" applyBorder="1" applyAlignment="1">
      <alignment horizontal="center" vertical="justify"/>
    </xf>
    <xf numFmtId="2" fontId="7" fillId="0" borderId="8" xfId="0" applyNumberFormat="1" applyFont="1" applyBorder="1" applyAlignment="1">
      <alignment horizontal="center" vertical="justify"/>
    </xf>
    <xf numFmtId="2" fontId="7" fillId="0" borderId="2" xfId="0" applyNumberFormat="1" applyFont="1" applyBorder="1" applyAlignment="1">
      <alignment horizontal="center" vertical="justify"/>
    </xf>
    <xf numFmtId="2" fontId="7" fillId="0" borderId="14" xfId="0" applyNumberFormat="1" applyFont="1" applyBorder="1" applyAlignment="1">
      <alignment horizontal="center" vertical="justify"/>
    </xf>
    <xf numFmtId="0" fontId="7" fillId="0" borderId="10" xfId="0" applyFont="1" applyBorder="1" applyAlignment="1"/>
    <xf numFmtId="0" fontId="7" fillId="0" borderId="5" xfId="0" applyFont="1" applyBorder="1" applyAlignment="1"/>
    <xf numFmtId="0" fontId="7" fillId="0" borderId="7" xfId="0" applyFont="1" applyBorder="1" applyAlignment="1"/>
    <xf numFmtId="0" fontId="11" fillId="0" borderId="1" xfId="0" applyFont="1" applyBorder="1" applyAlignment="1">
      <alignment horizontal="center"/>
    </xf>
    <xf numFmtId="0" fontId="7" fillId="0" borderId="10" xfId="0" applyFont="1" applyBorder="1" applyAlignment="1">
      <alignment horizontal="left" vertical="justify"/>
    </xf>
    <xf numFmtId="0" fontId="7" fillId="0" borderId="5" xfId="0" applyFont="1" applyBorder="1" applyAlignment="1">
      <alignment horizontal="left" vertical="justify"/>
    </xf>
    <xf numFmtId="0" fontId="7" fillId="0" borderId="7" xfId="0" applyFont="1" applyBorder="1" applyAlignment="1">
      <alignment horizontal="left" vertical="justify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18" fillId="0" borderId="1" xfId="0" applyNumberFormat="1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9" fillId="0" borderId="10" xfId="0" applyFont="1" applyBorder="1" applyAlignment="1">
      <alignment vertical="justify"/>
    </xf>
    <xf numFmtId="0" fontId="19" fillId="0" borderId="5" xfId="0" applyFont="1" applyBorder="1" applyAlignment="1">
      <alignment vertical="justify"/>
    </xf>
    <xf numFmtId="0" fontId="19" fillId="0" borderId="7" xfId="0" applyFont="1" applyBorder="1" applyAlignment="1">
      <alignment vertical="justify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vertical="justify"/>
    </xf>
    <xf numFmtId="0" fontId="7" fillId="0" borderId="5" xfId="0" applyFont="1" applyBorder="1" applyAlignment="1">
      <alignment vertical="justify"/>
    </xf>
    <xf numFmtId="0" fontId="7" fillId="0" borderId="7" xfId="0" applyFont="1" applyBorder="1" applyAlignment="1">
      <alignment vertical="justify"/>
    </xf>
    <xf numFmtId="166" fontId="9" fillId="0" borderId="10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/>
    <xf numFmtId="0" fontId="7" fillId="0" borderId="3" xfId="0" applyFont="1" applyBorder="1" applyAlignment="1">
      <alignment horizontal="center" vertical="justify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6" fontId="9" fillId="0" borderId="4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166" fontId="9" fillId="0" borderId="8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166" fontId="9" fillId="0" borderId="14" xfId="0" applyNumberFormat="1" applyFont="1" applyBorder="1" applyAlignment="1">
      <alignment horizontal="right"/>
    </xf>
    <xf numFmtId="166" fontId="9" fillId="0" borderId="13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66" fontId="9" fillId="0" borderId="0" xfId="0" applyNumberFormat="1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right"/>
    </xf>
    <xf numFmtId="166" fontId="9" fillId="0" borderId="7" xfId="0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6" fontId="28" fillId="0" borderId="8" xfId="0" applyNumberFormat="1" applyFont="1" applyBorder="1" applyAlignment="1">
      <alignment horizontal="right"/>
    </xf>
    <xf numFmtId="166" fontId="28" fillId="0" borderId="2" xfId="0" applyNumberFormat="1" applyFont="1" applyBorder="1" applyAlignment="1">
      <alignment horizontal="right"/>
    </xf>
    <xf numFmtId="166" fontId="28" fillId="0" borderId="14" xfId="0" applyNumberFormat="1" applyFont="1" applyBorder="1" applyAlignment="1">
      <alignment horizontal="right"/>
    </xf>
    <xf numFmtId="166" fontId="29" fillId="0" borderId="10" xfId="0" applyNumberFormat="1" applyFont="1" applyBorder="1" applyAlignment="1">
      <alignment horizontal="right"/>
    </xf>
    <xf numFmtId="166" fontId="29" fillId="0" borderId="5" xfId="0" applyNumberFormat="1" applyFont="1" applyBorder="1" applyAlignment="1">
      <alignment horizontal="right"/>
    </xf>
    <xf numFmtId="166" fontId="29" fillId="0" borderId="7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166" fontId="28" fillId="0" borderId="10" xfId="0" applyNumberFormat="1" applyFont="1" applyBorder="1" applyAlignment="1">
      <alignment horizontal="right"/>
    </xf>
    <xf numFmtId="166" fontId="28" fillId="0" borderId="5" xfId="0" applyNumberFormat="1" applyFont="1" applyBorder="1" applyAlignment="1">
      <alignment horizontal="right"/>
    </xf>
    <xf numFmtId="166" fontId="28" fillId="0" borderId="7" xfId="0" applyNumberFormat="1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6" fontId="28" fillId="0" borderId="1" xfId="0" applyNumberFormat="1" applyFont="1" applyBorder="1" applyAlignment="1">
      <alignment horizontal="right"/>
    </xf>
    <xf numFmtId="0" fontId="25" fillId="0" borderId="13" xfId="0" applyFont="1" applyBorder="1" applyAlignment="1">
      <alignment horizontal="center" vertical="justify"/>
    </xf>
    <xf numFmtId="0" fontId="25" fillId="0" borderId="9" xfId="0" applyFont="1" applyBorder="1" applyAlignment="1">
      <alignment horizontal="center" vertical="justify"/>
    </xf>
    <xf numFmtId="0" fontId="25" fillId="0" borderId="6" xfId="0" applyFont="1" applyBorder="1" applyAlignment="1">
      <alignment horizontal="center" vertical="justify"/>
    </xf>
    <xf numFmtId="0" fontId="25" fillId="0" borderId="4" xfId="0" applyFont="1" applyBorder="1" applyAlignment="1">
      <alignment horizontal="center" vertical="justify"/>
    </xf>
    <xf numFmtId="0" fontId="25" fillId="0" borderId="0" xfId="0" applyFont="1" applyBorder="1" applyAlignment="1">
      <alignment horizontal="center" vertical="justify"/>
    </xf>
    <xf numFmtId="0" fontId="25" fillId="0" borderId="12" xfId="0" applyFont="1" applyBorder="1" applyAlignment="1">
      <alignment horizontal="center" vertical="justify"/>
    </xf>
    <xf numFmtId="0" fontId="25" fillId="0" borderId="8" xfId="0" applyFont="1" applyBorder="1" applyAlignment="1">
      <alignment horizontal="center" vertical="justify"/>
    </xf>
    <xf numFmtId="0" fontId="25" fillId="0" borderId="2" xfId="0" applyFont="1" applyBorder="1" applyAlignment="1">
      <alignment horizontal="center" vertical="justify"/>
    </xf>
    <xf numFmtId="0" fontId="25" fillId="0" borderId="14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166" fontId="28" fillId="0" borderId="0" xfId="0" applyNumberFormat="1" applyFont="1" applyBorder="1" applyAlignment="1">
      <alignment horizontal="right"/>
    </xf>
    <xf numFmtId="166" fontId="29" fillId="0" borderId="0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166" fontId="28" fillId="0" borderId="3" xfId="0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right"/>
    </xf>
    <xf numFmtId="166" fontId="28" fillId="0" borderId="13" xfId="0" applyNumberFormat="1" applyFont="1" applyBorder="1" applyAlignment="1">
      <alignment horizontal="right"/>
    </xf>
    <xf numFmtId="166" fontId="28" fillId="0" borderId="9" xfId="0" applyNumberFormat="1" applyFont="1" applyBorder="1" applyAlignment="1">
      <alignment horizontal="right"/>
    </xf>
    <xf numFmtId="166" fontId="28" fillId="0" borderId="6" xfId="0" applyNumberFormat="1" applyFont="1" applyBorder="1" applyAlignment="1">
      <alignment horizontal="right"/>
    </xf>
    <xf numFmtId="0" fontId="25" fillId="0" borderId="8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6" fontId="29" fillId="0" borderId="13" xfId="0" applyNumberFormat="1" applyFont="1" applyBorder="1" applyAlignment="1">
      <alignment horizontal="right"/>
    </xf>
    <xf numFmtId="166" fontId="29" fillId="0" borderId="9" xfId="0" applyNumberFormat="1" applyFont="1" applyBorder="1" applyAlignment="1">
      <alignment horizontal="right"/>
    </xf>
    <xf numFmtId="166" fontId="29" fillId="0" borderId="6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49" fontId="29" fillId="0" borderId="13" xfId="0" applyNumberFormat="1" applyFont="1" applyBorder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166" fontId="28" fillId="0" borderId="4" xfId="0" applyNumberFormat="1" applyFont="1" applyBorder="1" applyAlignment="1"/>
    <xf numFmtId="166" fontId="28" fillId="0" borderId="0" xfId="0" applyNumberFormat="1" applyFont="1" applyBorder="1" applyAlignment="1"/>
    <xf numFmtId="166" fontId="28" fillId="0" borderId="12" xfId="0" applyNumberFormat="1" applyFont="1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12" xfId="0" applyBorder="1" applyAlignment="1"/>
    <xf numFmtId="166" fontId="28" fillId="0" borderId="13" xfId="0" applyNumberFormat="1" applyFont="1" applyBorder="1" applyAlignment="1"/>
    <xf numFmtId="166" fontId="28" fillId="0" borderId="9" xfId="0" applyNumberFormat="1" applyFont="1" applyBorder="1" applyAlignment="1"/>
    <xf numFmtId="0" fontId="25" fillId="0" borderId="5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6" fontId="28" fillId="0" borderId="0" xfId="0" applyNumberFormat="1" applyFont="1" applyAlignment="1"/>
    <xf numFmtId="166" fontId="28" fillId="0" borderId="6" xfId="0" applyNumberFormat="1" applyFont="1" applyBorder="1" applyAlignment="1"/>
    <xf numFmtId="166" fontId="28" fillId="0" borderId="8" xfId="0" applyNumberFormat="1" applyFont="1" applyBorder="1" applyAlignment="1">
      <alignment horizontal="center"/>
    </xf>
    <xf numFmtId="166" fontId="28" fillId="0" borderId="2" xfId="0" applyNumberFormat="1" applyFont="1" applyBorder="1" applyAlignment="1">
      <alignment horizontal="center"/>
    </xf>
    <xf numFmtId="166" fontId="28" fillId="0" borderId="14" xfId="0" applyNumberFormat="1" applyFont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66" fontId="29" fillId="0" borderId="4" xfId="0" applyNumberFormat="1" applyFont="1" applyBorder="1" applyAlignment="1"/>
    <xf numFmtId="166" fontId="29" fillId="0" borderId="0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6" fontId="29" fillId="0" borderId="9" xfId="0" applyNumberFormat="1" applyFont="1" applyBorder="1" applyAlignment="1"/>
    <xf numFmtId="166" fontId="29" fillId="0" borderId="6" xfId="0" applyNumberFormat="1" applyFont="1" applyBorder="1" applyAlignment="1"/>
    <xf numFmtId="49" fontId="29" fillId="0" borderId="8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right"/>
    </xf>
    <xf numFmtId="166" fontId="28" fillId="0" borderId="0" xfId="0" applyNumberFormat="1" applyFont="1" applyAlignment="1">
      <alignment horizontal="right"/>
    </xf>
    <xf numFmtId="166" fontId="28" fillId="0" borderId="4" xfId="0" applyNumberFormat="1" applyFont="1" applyBorder="1" applyAlignment="1">
      <alignment horizontal="right"/>
    </xf>
    <xf numFmtId="166" fontId="28" fillId="0" borderId="12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center"/>
    </xf>
    <xf numFmtId="166" fontId="29" fillId="0" borderId="0" xfId="0" applyNumberFormat="1" applyFont="1" applyAlignment="1">
      <alignment horizontal="right"/>
    </xf>
    <xf numFmtId="0" fontId="25" fillId="0" borderId="4" xfId="0" applyFont="1" applyBorder="1" applyAlignment="1">
      <alignment horizontal="left"/>
    </xf>
    <xf numFmtId="166" fontId="28" fillId="0" borderId="8" xfId="0" applyNumberFormat="1" applyFont="1" applyBorder="1" applyAlignment="1"/>
    <xf numFmtId="166" fontId="28" fillId="0" borderId="2" xfId="0" applyNumberFormat="1" applyFont="1" applyBorder="1" applyAlignment="1"/>
    <xf numFmtId="166" fontId="28" fillId="0" borderId="14" xfId="0" applyNumberFormat="1" applyFont="1" applyBorder="1" applyAlignment="1"/>
    <xf numFmtId="3" fontId="28" fillId="0" borderId="8" xfId="0" applyNumberFormat="1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left" vertical="justify"/>
    </xf>
    <xf numFmtId="0" fontId="25" fillId="0" borderId="5" xfId="0" applyFont="1" applyBorder="1" applyAlignment="1">
      <alignment horizontal="left" vertical="justify"/>
    </xf>
    <xf numFmtId="0" fontId="25" fillId="0" borderId="7" xfId="0" applyFont="1" applyBorder="1" applyAlignment="1">
      <alignment horizontal="left" vertical="justify"/>
    </xf>
    <xf numFmtId="3" fontId="28" fillId="0" borderId="10" xfId="0" applyNumberFormat="1" applyFont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8" fillId="0" borderId="7" xfId="0" applyFont="1" applyBorder="1" applyAlignment="1">
      <alignment horizontal="right"/>
    </xf>
    <xf numFmtId="166" fontId="28" fillId="0" borderId="13" xfId="0" applyNumberFormat="1" applyFont="1" applyBorder="1" applyAlignment="1">
      <alignment horizontal="center"/>
    </xf>
    <xf numFmtId="166" fontId="28" fillId="0" borderId="9" xfId="0" applyNumberFormat="1" applyFont="1" applyBorder="1" applyAlignment="1">
      <alignment horizontal="center"/>
    </xf>
    <xf numFmtId="166" fontId="28" fillId="0" borderId="6" xfId="0" applyNumberFormat="1" applyFont="1" applyBorder="1" applyAlignment="1">
      <alignment horizontal="center"/>
    </xf>
    <xf numFmtId="0" fontId="29" fillId="0" borderId="10" xfId="0" applyFont="1" applyBorder="1" applyAlignment="1">
      <alignment horizontal="left" vertical="justify"/>
    </xf>
    <xf numFmtId="0" fontId="29" fillId="0" borderId="5" xfId="0" applyFont="1" applyBorder="1" applyAlignment="1">
      <alignment horizontal="left" vertical="justify"/>
    </xf>
    <xf numFmtId="0" fontId="25" fillId="0" borderId="13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49" fontId="29" fillId="0" borderId="10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5" fillId="0" borderId="1" xfId="0" applyFont="1" applyBorder="1" applyAlignment="1">
      <alignment horizontal="center" vertical="justify"/>
    </xf>
    <xf numFmtId="3" fontId="28" fillId="0" borderId="2" xfId="0" applyNumberFormat="1" applyFont="1" applyBorder="1" applyAlignment="1">
      <alignment horizontal="right"/>
    </xf>
    <xf numFmtId="166" fontId="29" fillId="0" borderId="10" xfId="0" applyNumberFormat="1" applyFont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7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25" fillId="0" borderId="14" xfId="0" applyFont="1" applyBorder="1" applyAlignment="1">
      <alignment horizontal="center"/>
    </xf>
    <xf numFmtId="0" fontId="29" fillId="0" borderId="8" xfId="0" applyFont="1" applyBorder="1" applyAlignment="1">
      <alignment horizontal="left" vertical="justify"/>
    </xf>
    <xf numFmtId="0" fontId="29" fillId="0" borderId="2" xfId="0" applyFont="1" applyBorder="1" applyAlignment="1">
      <alignment horizontal="left" vertical="justify"/>
    </xf>
    <xf numFmtId="0" fontId="29" fillId="0" borderId="13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8" fillId="0" borderId="13" xfId="0" applyFont="1" applyBorder="1" applyAlignment="1">
      <alignment horizontal="right"/>
    </xf>
    <xf numFmtId="3" fontId="0" fillId="0" borderId="1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9" fillId="0" borderId="13" xfId="0" applyFont="1" applyBorder="1" applyAlignment="1">
      <alignment horizontal="left" vertical="justify"/>
    </xf>
    <xf numFmtId="0" fontId="29" fillId="0" borderId="9" xfId="0" applyFont="1" applyBorder="1" applyAlignment="1">
      <alignment horizontal="left" vertical="justify"/>
    </xf>
    <xf numFmtId="0" fontId="0" fillId="0" borderId="2" xfId="0" applyBorder="1" applyAlignment="1"/>
    <xf numFmtId="0" fontId="0" fillId="0" borderId="14" xfId="0" applyBorder="1" applyAlignment="1"/>
    <xf numFmtId="49" fontId="24" fillId="0" borderId="1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justify"/>
    </xf>
    <xf numFmtId="0" fontId="0" fillId="0" borderId="6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0" xfId="0" applyAlignment="1">
      <alignment horizontal="center" vertical="justify"/>
    </xf>
    <xf numFmtId="0" fontId="0" fillId="0" borderId="12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0" fillId="0" borderId="14" xfId="0" applyBorder="1" applyAlignment="1">
      <alignment horizontal="center" vertical="justify"/>
    </xf>
    <xf numFmtId="0" fontId="24" fillId="0" borderId="13" xfId="0" applyFont="1" applyBorder="1" applyAlignment="1">
      <alignment horizontal="center" vertical="justify"/>
    </xf>
    <xf numFmtId="0" fontId="24" fillId="0" borderId="4" xfId="0" applyFont="1" applyBorder="1" applyAlignment="1">
      <alignment horizontal="center" vertical="justify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6" fontId="11" fillId="0" borderId="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1" fillId="0" borderId="6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28" fillId="0" borderId="1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6" fontId="29" fillId="0" borderId="4" xfId="0" applyNumberFormat="1" applyFont="1" applyBorder="1" applyAlignment="1">
      <alignment horizontal="right"/>
    </xf>
    <xf numFmtId="166" fontId="29" fillId="0" borderId="12" xfId="0" applyNumberFormat="1" applyFont="1" applyBorder="1" applyAlignment="1">
      <alignment horizontal="right"/>
    </xf>
    <xf numFmtId="166" fontId="29" fillId="0" borderId="8" xfId="0" applyNumberFormat="1" applyFont="1" applyBorder="1" applyAlignment="1">
      <alignment horizontal="right"/>
    </xf>
    <xf numFmtId="166" fontId="29" fillId="0" borderId="2" xfId="0" applyNumberFormat="1" applyFont="1" applyBorder="1" applyAlignment="1">
      <alignment horizontal="right"/>
    </xf>
    <xf numFmtId="166" fontId="29" fillId="0" borderId="14" xfId="0" applyNumberFormat="1" applyFont="1" applyBorder="1" applyAlignment="1">
      <alignment horizontal="right"/>
    </xf>
    <xf numFmtId="166" fontId="28" fillId="0" borderId="10" xfId="0" applyNumberFormat="1" applyFont="1" applyBorder="1" applyAlignment="1"/>
    <xf numFmtId="166" fontId="28" fillId="0" borderId="5" xfId="0" applyNumberFormat="1" applyFont="1" applyBorder="1" applyAlignment="1"/>
    <xf numFmtId="166" fontId="28" fillId="0" borderId="7" xfId="0" applyNumberFormat="1" applyFont="1" applyBorder="1" applyAlignment="1"/>
    <xf numFmtId="49" fontId="29" fillId="0" borderId="5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2" borderId="5" xfId="0" applyFont="1" applyFill="1" applyBorder="1" applyAlignment="1">
      <alignment horizontal="left" vertical="justify"/>
    </xf>
    <xf numFmtId="0" fontId="25" fillId="2" borderId="7" xfId="0" applyFont="1" applyFill="1" applyBorder="1" applyAlignment="1">
      <alignment horizontal="left" vertical="justify"/>
    </xf>
    <xf numFmtId="166" fontId="11" fillId="0" borderId="8" xfId="0" applyNumberFormat="1" applyFont="1" applyBorder="1" applyAlignment="1">
      <alignment horizontal="right"/>
    </xf>
    <xf numFmtId="166" fontId="11" fillId="0" borderId="14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2" fontId="11" fillId="0" borderId="1" xfId="0" applyNumberFormat="1" applyFont="1" applyBorder="1" applyAlignment="1">
      <alignment horizontal="center"/>
    </xf>
    <xf numFmtId="166" fontId="11" fillId="0" borderId="10" xfId="0" applyNumberFormat="1" applyFont="1" applyBorder="1" applyAlignment="1">
      <alignment horizontal="center"/>
    </xf>
    <xf numFmtId="166" fontId="11" fillId="0" borderId="5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right"/>
    </xf>
    <xf numFmtId="166" fontId="11" fillId="0" borderId="5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66" fontId="18" fillId="0" borderId="1" xfId="0" applyNumberFormat="1" applyFont="1" applyBorder="1" applyAlignment="1">
      <alignment horizontal="center" vertical="justify"/>
    </xf>
    <xf numFmtId="0" fontId="9" fillId="0" borderId="10" xfId="0" applyFont="1" applyBorder="1" applyAlignment="1">
      <alignment horizontal="center" vertical="justify"/>
    </xf>
    <xf numFmtId="0" fontId="9" fillId="0" borderId="5" xfId="0" applyFont="1" applyBorder="1" applyAlignment="1">
      <alignment horizontal="center" vertical="justify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20" fillId="0" borderId="0" xfId="0" applyFont="1" applyAlignment="1">
      <alignment horizontal="left" vertical="justify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0" fillId="0" borderId="5" xfId="0" applyBorder="1" applyAlignment="1"/>
    <xf numFmtId="0" fontId="0" fillId="0" borderId="7" xfId="0" applyBorder="1" applyAlignment="1"/>
    <xf numFmtId="3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justify"/>
    </xf>
    <xf numFmtId="0" fontId="18" fillId="0" borderId="10" xfId="0" applyFont="1" applyBorder="1" applyAlignment="1"/>
    <xf numFmtId="0" fontId="18" fillId="0" borderId="0" xfId="0" applyFont="1" applyBorder="1" applyAlignment="1">
      <alignment horizontal="center"/>
    </xf>
    <xf numFmtId="166" fontId="18" fillId="0" borderId="10" xfId="0" applyNumberFormat="1" applyFont="1" applyBorder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6" fontId="18" fillId="0" borderId="7" xfId="0" applyNumberFormat="1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justify"/>
    </xf>
    <xf numFmtId="0" fontId="9" fillId="0" borderId="1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3" fontId="18" fillId="0" borderId="1" xfId="0" applyNumberFormat="1" applyFont="1" applyBorder="1" applyAlignment="1">
      <alignment horizontal="right"/>
    </xf>
    <xf numFmtId="14" fontId="10" fillId="0" borderId="2" xfId="0" applyNumberFormat="1" applyFont="1" applyBorder="1" applyAlignment="1">
      <alignment horizontal="center"/>
    </xf>
    <xf numFmtId="166" fontId="28" fillId="0" borderId="15" xfId="0" applyNumberFormat="1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&#1072;&#109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41;&#1072;&#1081;&#1082;&#1072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73;&#1072;&#1088;&#1072;&#1090;&#1072;&#1077;&#1074;&#1082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1&#1082;&#1074;%2011&#1075;.&#1041;&#1086;&#1083;&#1086;&#1090;&#1085;&#1080;&#1085;&#1089;&#1082;&#1080;&#1081;%20&#1088;&#1072;&#1081;&#1086;&#1085;/22%20&#1046;&#1050;&#1061;%20&#1089;&#1074;&#1086;&#1076;%20&#1052;&#1054;-&#1092;&#1086;&#1088;&#1084;&#1072;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2011&#1075;.&#1044;&#1048;&#1042;&#1048;&#1053;&#1050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45;&#1075;&#1086;&#1088;&#1086;&#1074;&#1082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0;&#1072;&#1088;&#1072;&#1089;&#1077;&#1074;&#1086;%204%20&#1082;&#1074;-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&#1086;&#1103;&#10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ugainov/Application%20Data/Microsoft/Excel/Documents%20and%20Settings/chugainov/&#1056;&#1072;&#1073;&#1086;&#1095;&#1080;&#1081;%20&#1089;&#1090;&#1086;&#1083;/&#1041;&#1086;&#1083;&#1086;&#1090;&#1085;&#1080;&#1085;&#1089;&#1082;&#1080;&#1081;/22%20&#1089;&#1074;&#1086;&#1076;&#1085;&#1072;&#1103;/22%20&#1046;&#1050;&#1061;%20&#1089;&#1074;&#1086;&#1076;%20&#1052;&#1054;-&#1092;&#1086;&#1088;&#1084;&#1072;%20&#1075;&#1041;&#1086;&#1083;&#1086;&#1090;&#1085;&#1086;&#1077;%204%20&#1082;&#1074;.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>
        <row r="7">
          <cell r="E7">
            <v>970</v>
          </cell>
        </row>
        <row r="10">
          <cell r="E10">
            <v>1000</v>
          </cell>
        </row>
        <row r="16">
          <cell r="E16">
            <v>792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>
        <row r="13">
          <cell r="BA13">
            <v>0</v>
          </cell>
          <cell r="BC13">
            <v>0</v>
          </cell>
        </row>
      </sheetData>
      <sheetData sheetId="1"/>
      <sheetData sheetId="2"/>
      <sheetData sheetId="3"/>
      <sheetData sheetId="4">
        <row r="12">
          <cell r="CX12">
            <v>0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р 1"/>
      <sheetName val="р 2"/>
      <sheetName val="р 2 прод"/>
      <sheetName val=" справка 1"/>
      <sheetName val="р 3"/>
      <sheetName val=" справка 2"/>
      <sheetName val="Форм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31"/>
  <sheetViews>
    <sheetView showGridLines="0" showZeros="0" zoomScale="90" zoomScaleNormal="90" zoomScaleSheetLayoutView="70" workbookViewId="0">
      <pane xSplit="1" ySplit="4" topLeftCell="DB29" activePane="bottomRight" state="frozen"/>
      <selection pane="topRight" activeCell="B1" sqref="B1"/>
      <selection pane="bottomLeft" activeCell="A5" sqref="A5"/>
      <selection pane="bottomRight" activeCell="DH11" sqref="DH11"/>
    </sheetView>
  </sheetViews>
  <sheetFormatPr defaultColWidth="10.7109375" defaultRowHeight="12.75" outlineLevelCol="2"/>
  <cols>
    <col min="1" max="1" width="31.7109375" customWidth="1"/>
    <col min="2" max="2" width="15.42578125" customWidth="1"/>
    <col min="3" max="3" width="14.7109375" customWidth="1" outlineLevel="1"/>
    <col min="4" max="4" width="9.42578125" customWidth="1" outlineLevel="1"/>
    <col min="5" max="5" width="16.85546875" customWidth="1"/>
    <col min="6" max="7" width="16.140625" customWidth="1"/>
    <col min="8" max="9" width="16.140625" customWidth="1" outlineLevel="1"/>
    <col min="10" max="11" width="16.140625" customWidth="1"/>
    <col min="12" max="12" width="14.7109375" customWidth="1"/>
    <col min="13" max="13" width="14.42578125" customWidth="1" outlineLevel="1"/>
    <col min="14" max="14" width="10.5703125" customWidth="1" outlineLevel="1"/>
    <col min="15" max="15" width="16.85546875" customWidth="1"/>
    <col min="16" max="16" width="17" customWidth="1"/>
    <col min="17" max="17" width="13" customWidth="1"/>
    <col min="18" max="18" width="12.5703125" customWidth="1" outlineLevel="1"/>
    <col min="19" max="19" width="8.28515625" customWidth="1" outlineLevel="1"/>
    <col min="20" max="20" width="14.42578125" customWidth="1"/>
    <col min="21" max="21" width="12.7109375" customWidth="1"/>
    <col min="22" max="22" width="13.7109375" customWidth="1"/>
    <col min="23" max="23" width="11.7109375" customWidth="1" outlineLevel="1"/>
    <col min="24" max="24" width="8.42578125" customWidth="1" outlineLevel="1"/>
    <col min="25" max="25" width="14.140625" customWidth="1"/>
    <col min="26" max="26" width="11.5703125" customWidth="1"/>
    <col min="27" max="27" width="13.85546875" customWidth="1"/>
    <col min="28" max="29" width="12.5703125" customWidth="1" outlineLevel="1"/>
    <col min="30" max="30" width="16.85546875" customWidth="1"/>
    <col min="31" max="31" width="13" customWidth="1"/>
    <col min="32" max="32" width="13.140625" customWidth="1"/>
    <col min="33" max="34" width="13.7109375" customWidth="1" outlineLevel="1"/>
    <col min="35" max="35" width="13.42578125" customWidth="1"/>
    <col min="36" max="36" width="12.28515625" customWidth="1"/>
    <col min="37" max="41" width="9.85546875" customWidth="1"/>
    <col min="42" max="42" width="12" customWidth="1"/>
    <col min="43" max="44" width="11.85546875" customWidth="1" outlineLevel="1"/>
    <col min="45" max="45" width="12.5703125" customWidth="1"/>
    <col min="46" max="46" width="10.5703125" customWidth="1"/>
    <col min="47" max="47" width="0.140625" hidden="1" customWidth="1"/>
    <col min="48" max="48" width="9.85546875" hidden="1" customWidth="1"/>
    <col min="49" max="49" width="13.5703125" customWidth="1"/>
    <col min="50" max="50" width="15.5703125" customWidth="1" outlineLevel="1"/>
    <col min="51" max="51" width="12.7109375" customWidth="1"/>
    <col min="52" max="52" width="16.7109375" customWidth="1" outlineLevel="1"/>
    <col min="53" max="53" width="7.42578125" customWidth="1"/>
    <col min="54" max="54" width="15.42578125" customWidth="1" outlineLevel="1"/>
    <col min="55" max="55" width="10.42578125" customWidth="1"/>
    <col min="56" max="56" width="15.140625" customWidth="1" outlineLevel="1"/>
    <col min="57" max="57" width="8.85546875" customWidth="1"/>
    <col min="58" max="58" width="14.28515625" customWidth="1" outlineLevel="1"/>
    <col min="59" max="59" width="8.7109375" customWidth="1"/>
    <col min="60" max="60" width="14.42578125" customWidth="1" outlineLevel="1"/>
    <col min="61" max="61" width="10.28515625" customWidth="1"/>
    <col min="62" max="62" width="18" customWidth="1" outlineLevel="1"/>
    <col min="63" max="63" width="9.5703125" customWidth="1"/>
    <col min="64" max="64" width="16.85546875" customWidth="1" outlineLevel="1"/>
    <col min="65" max="65" width="8.5703125" customWidth="1"/>
    <col min="66" max="66" width="18.5703125" customWidth="1" outlineLevel="1"/>
    <col min="67" max="67" width="11" customWidth="1"/>
    <col min="68" max="68" width="18.140625" customWidth="1" outlineLevel="1"/>
    <col min="69" max="69" width="9.42578125" customWidth="1"/>
    <col min="70" max="70" width="16" customWidth="1" outlineLevel="1"/>
    <col min="71" max="71" width="8" customWidth="1"/>
    <col min="72" max="72" width="15.5703125" customWidth="1" outlineLevel="1"/>
    <col min="73" max="73" width="12.28515625" customWidth="1"/>
    <col min="74" max="74" width="17.28515625" customWidth="1" outlineLevel="1"/>
    <col min="75" max="75" width="8.7109375" customWidth="1"/>
    <col min="76" max="76" width="17" customWidth="1" outlineLevel="1"/>
    <col min="77" max="77" width="10.5703125" customWidth="1"/>
    <col min="78" max="78" width="16.42578125" customWidth="1" outlineLevel="1"/>
    <col min="79" max="79" width="10.42578125" customWidth="1"/>
    <col min="80" max="80" width="15" customWidth="1" outlineLevel="1"/>
    <col min="81" max="81" width="9.85546875" customWidth="1"/>
    <col min="82" max="82" width="14.140625" customWidth="1" outlineLevel="1"/>
    <col min="83" max="83" width="13.85546875" customWidth="1"/>
    <col min="84" max="84" width="21.140625" customWidth="1" outlineLevel="1"/>
    <col min="85" max="85" width="9.5703125" customWidth="1"/>
    <col min="86" max="86" width="18.42578125" customWidth="1" outlineLevel="1"/>
    <col min="87" max="87" width="11.42578125" customWidth="1"/>
    <col min="88" max="88" width="18.140625" customWidth="1" outlineLevel="1"/>
    <col min="89" max="89" width="12.140625" customWidth="1"/>
    <col min="90" max="90" width="18" customWidth="1" outlineLevel="1"/>
    <col min="91" max="91" width="6.7109375" customWidth="1"/>
    <col min="92" max="92" width="15.5703125" customWidth="1" outlineLevel="1"/>
    <col min="93" max="93" width="9.28515625" customWidth="1"/>
    <col min="94" max="94" width="19.42578125" customWidth="1" outlineLevel="2"/>
    <col min="95" max="95" width="12.42578125" customWidth="1"/>
    <col min="96" max="96" width="21" customWidth="1" outlineLevel="1"/>
    <col min="97" max="97" width="11.140625" customWidth="1"/>
    <col min="98" max="98" width="15.140625" customWidth="1" outlineLevel="2"/>
    <col min="99" max="99" width="11.5703125" customWidth="1"/>
    <col min="100" max="100" width="15.28515625" customWidth="1" outlineLevel="2"/>
    <col min="101" max="101" width="11.42578125" customWidth="1"/>
    <col min="102" max="102" width="13.7109375" customWidth="1" outlineLevel="2"/>
    <col min="103" max="103" width="10.42578125" customWidth="1"/>
    <col min="104" max="104" width="12.85546875" customWidth="1" outlineLevel="2"/>
    <col min="105" max="105" width="11.5703125" customWidth="1"/>
    <col min="106" max="106" width="15.7109375" customWidth="1" outlineLevel="2"/>
    <col min="107" max="107" width="10.140625" customWidth="1"/>
    <col min="108" max="108" width="15.7109375" customWidth="1" outlineLevel="1"/>
    <col min="109" max="109" width="9.42578125" customWidth="1"/>
    <col min="110" max="110" width="14.28515625" customWidth="1" outlineLevel="1"/>
    <col min="111" max="111" width="9.85546875" customWidth="1"/>
    <col min="112" max="112" width="13.140625" customWidth="1" outlineLevel="1"/>
    <col min="113" max="113" width="9.7109375" customWidth="1"/>
    <col min="114" max="114" width="14" customWidth="1" outlineLevel="1"/>
    <col min="115" max="115" width="10.7109375" customWidth="1"/>
  </cols>
  <sheetData>
    <row r="1" spans="1:114" ht="18" customHeight="1">
      <c r="A1" s="66"/>
      <c r="B1" s="48"/>
      <c r="C1" s="18"/>
      <c r="D1" s="18"/>
      <c r="E1" s="407" t="s">
        <v>393</v>
      </c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6"/>
      <c r="AV1" s="6"/>
      <c r="AW1" s="6"/>
      <c r="AX1" s="6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46.5" customHeight="1">
      <c r="A2" s="415"/>
      <c r="B2" s="408" t="s">
        <v>275</v>
      </c>
      <c r="C2" s="408"/>
      <c r="D2" s="408"/>
      <c r="E2" s="408"/>
      <c r="F2" s="408"/>
      <c r="G2" s="412" t="s">
        <v>276</v>
      </c>
      <c r="H2" s="413"/>
      <c r="I2" s="413"/>
      <c r="J2" s="413"/>
      <c r="K2" s="414"/>
      <c r="L2" s="408" t="s">
        <v>95</v>
      </c>
      <c r="M2" s="408"/>
      <c r="N2" s="408"/>
      <c r="O2" s="408"/>
      <c r="P2" s="408"/>
      <c r="Q2" s="408" t="s">
        <v>96</v>
      </c>
      <c r="R2" s="408"/>
      <c r="S2" s="408"/>
      <c r="T2" s="408"/>
      <c r="U2" s="408"/>
      <c r="V2" s="408" t="s">
        <v>97</v>
      </c>
      <c r="W2" s="408"/>
      <c r="X2" s="408"/>
      <c r="Y2" s="408"/>
      <c r="Z2" s="408"/>
      <c r="AA2" s="412" t="s">
        <v>98</v>
      </c>
      <c r="AB2" s="413"/>
      <c r="AC2" s="413"/>
      <c r="AD2" s="413"/>
      <c r="AE2" s="414"/>
      <c r="AF2" s="408" t="s">
        <v>99</v>
      </c>
      <c r="AG2" s="408"/>
      <c r="AH2" s="408"/>
      <c r="AI2" s="408"/>
      <c r="AJ2" s="408"/>
      <c r="AK2" s="412" t="s">
        <v>277</v>
      </c>
      <c r="AL2" s="413"/>
      <c r="AM2" s="413"/>
      <c r="AN2" s="413"/>
      <c r="AO2" s="414"/>
      <c r="AP2" s="408" t="s">
        <v>10</v>
      </c>
      <c r="AQ2" s="408"/>
      <c r="AR2" s="408"/>
      <c r="AS2" s="408"/>
      <c r="AT2" s="408"/>
      <c r="AU2" s="57"/>
      <c r="AV2" s="57"/>
      <c r="AW2" s="408" t="s">
        <v>100</v>
      </c>
      <c r="AX2" s="408"/>
      <c r="AY2" s="408"/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12" t="s">
        <v>252</v>
      </c>
      <c r="BT2" s="413"/>
      <c r="BU2" s="413"/>
      <c r="BV2" s="413"/>
      <c r="BW2" s="413"/>
      <c r="BX2" s="413"/>
      <c r="BY2" s="413"/>
      <c r="BZ2" s="413"/>
      <c r="CA2" s="413"/>
      <c r="CB2" s="413"/>
      <c r="CC2" s="413"/>
      <c r="CD2" s="413"/>
      <c r="CE2" s="413"/>
      <c r="CF2" s="413"/>
      <c r="CG2" s="413"/>
      <c r="CH2" s="61"/>
      <c r="CI2" s="61"/>
      <c r="CJ2" s="61"/>
      <c r="CK2" s="61"/>
      <c r="CL2" s="61"/>
      <c r="CM2" s="61"/>
      <c r="CN2" s="61"/>
      <c r="CO2" s="412" t="s">
        <v>101</v>
      </c>
      <c r="CP2" s="413"/>
      <c r="CQ2" s="413"/>
      <c r="CR2" s="413"/>
      <c r="CS2" s="413"/>
      <c r="CT2" s="413"/>
      <c r="CU2" s="413"/>
      <c r="CV2" s="413"/>
      <c r="CW2" s="413"/>
      <c r="CX2" s="413"/>
      <c r="CY2" s="413"/>
      <c r="CZ2" s="413"/>
      <c r="DA2" s="413"/>
      <c r="DB2" s="413"/>
      <c r="DC2" s="413"/>
      <c r="DD2" s="413"/>
      <c r="DE2" s="413"/>
      <c r="DF2" s="413"/>
      <c r="DG2" s="413"/>
      <c r="DH2" s="51"/>
      <c r="DI2" s="51"/>
      <c r="DJ2" s="51"/>
    </row>
    <row r="3" spans="1:114" ht="85.5" customHeight="1">
      <c r="A3" s="415"/>
      <c r="B3" s="13" t="s">
        <v>5</v>
      </c>
      <c r="C3" s="237" t="s">
        <v>93</v>
      </c>
      <c r="D3" s="67"/>
      <c r="E3" s="13" t="s">
        <v>93</v>
      </c>
      <c r="F3" s="13" t="s">
        <v>94</v>
      </c>
      <c r="G3" s="13" t="s">
        <v>5</v>
      </c>
      <c r="H3" s="13">
        <v>0</v>
      </c>
      <c r="I3" s="13"/>
      <c r="J3" s="13" t="s">
        <v>93</v>
      </c>
      <c r="K3" s="13" t="s">
        <v>94</v>
      </c>
      <c r="L3" s="13" t="s">
        <v>5</v>
      </c>
      <c r="M3" s="14"/>
      <c r="N3" s="67"/>
      <c r="O3" s="13" t="s">
        <v>93</v>
      </c>
      <c r="P3" s="13" t="s">
        <v>94</v>
      </c>
      <c r="Q3" s="13" t="s">
        <v>5</v>
      </c>
      <c r="R3" s="14"/>
      <c r="S3" s="67"/>
      <c r="T3" s="13" t="s">
        <v>93</v>
      </c>
      <c r="U3" s="46" t="s">
        <v>94</v>
      </c>
      <c r="V3" s="13" t="s">
        <v>5</v>
      </c>
      <c r="W3" s="14"/>
      <c r="X3" s="13"/>
      <c r="Y3" s="13" t="s">
        <v>93</v>
      </c>
      <c r="Z3" s="46" t="s">
        <v>94</v>
      </c>
      <c r="AA3" s="13" t="s">
        <v>5</v>
      </c>
      <c r="AB3" s="14"/>
      <c r="AC3" s="13"/>
      <c r="AD3" s="13" t="s">
        <v>93</v>
      </c>
      <c r="AE3" s="46" t="s">
        <v>94</v>
      </c>
      <c r="AF3" s="13" t="s">
        <v>5</v>
      </c>
      <c r="AG3" s="14"/>
      <c r="AH3" s="13"/>
      <c r="AI3" s="13" t="s">
        <v>251</v>
      </c>
      <c r="AJ3" s="13" t="s">
        <v>250</v>
      </c>
      <c r="AK3" s="13" t="s">
        <v>5</v>
      </c>
      <c r="AL3" s="13"/>
      <c r="AM3" s="13"/>
      <c r="AN3" s="13" t="s">
        <v>251</v>
      </c>
      <c r="AO3" s="13" t="s">
        <v>250</v>
      </c>
      <c r="AP3" s="13" t="s">
        <v>5</v>
      </c>
      <c r="AQ3" s="14"/>
      <c r="AR3" s="13"/>
      <c r="AS3" s="13" t="s">
        <v>251</v>
      </c>
      <c r="AT3" s="13" t="s">
        <v>250</v>
      </c>
      <c r="AU3" s="57"/>
      <c r="AV3" s="213"/>
      <c r="AW3" s="37" t="s">
        <v>242</v>
      </c>
      <c r="AX3" s="37" t="s">
        <v>90</v>
      </c>
      <c r="AY3" s="37" t="s">
        <v>230</v>
      </c>
      <c r="AZ3" s="37" t="s">
        <v>90</v>
      </c>
      <c r="BA3" s="409" t="s">
        <v>246</v>
      </c>
      <c r="BB3" s="410"/>
      <c r="BC3" s="411"/>
      <c r="BD3" s="37"/>
      <c r="BE3" s="37" t="s">
        <v>256</v>
      </c>
      <c r="BF3" s="37"/>
      <c r="BG3" s="37" t="s">
        <v>247</v>
      </c>
      <c r="BH3" s="37" t="s">
        <v>90</v>
      </c>
      <c r="BI3" s="37" t="s">
        <v>42</v>
      </c>
      <c r="BJ3" s="37" t="s">
        <v>90</v>
      </c>
      <c r="BK3" s="37" t="s">
        <v>24</v>
      </c>
      <c r="BL3" s="37" t="s">
        <v>90</v>
      </c>
      <c r="BM3" s="37" t="s">
        <v>23</v>
      </c>
      <c r="BN3" s="37" t="s">
        <v>90</v>
      </c>
      <c r="BO3" s="37" t="s">
        <v>22</v>
      </c>
      <c r="BP3" s="37" t="s">
        <v>90</v>
      </c>
      <c r="BQ3" s="37" t="s">
        <v>2</v>
      </c>
      <c r="BR3" s="37" t="s">
        <v>90</v>
      </c>
      <c r="BS3" s="37" t="s">
        <v>242</v>
      </c>
      <c r="BT3" s="37" t="s">
        <v>90</v>
      </c>
      <c r="BU3" s="52" t="s">
        <v>230</v>
      </c>
      <c r="BV3" s="37" t="s">
        <v>90</v>
      </c>
      <c r="BW3" s="409" t="s">
        <v>246</v>
      </c>
      <c r="BX3" s="410"/>
      <c r="BY3" s="410"/>
      <c r="BZ3" s="70"/>
      <c r="CA3" s="37" t="s">
        <v>256</v>
      </c>
      <c r="CB3" s="56"/>
      <c r="CC3" s="37" t="s">
        <v>247</v>
      </c>
      <c r="CD3" s="37" t="s">
        <v>90</v>
      </c>
      <c r="CE3" s="37" t="s">
        <v>42</v>
      </c>
      <c r="CF3" s="37" t="s">
        <v>90</v>
      </c>
      <c r="CG3" s="37" t="s">
        <v>24</v>
      </c>
      <c r="CH3" s="37" t="s">
        <v>90</v>
      </c>
      <c r="CI3" s="37" t="s">
        <v>23</v>
      </c>
      <c r="CJ3" s="37" t="s">
        <v>90</v>
      </c>
      <c r="CK3" s="37" t="s">
        <v>22</v>
      </c>
      <c r="CL3" s="37" t="s">
        <v>90</v>
      </c>
      <c r="CM3" s="37" t="s">
        <v>2</v>
      </c>
      <c r="CN3" s="37" t="s">
        <v>90</v>
      </c>
      <c r="CO3" s="37" t="s">
        <v>242</v>
      </c>
      <c r="CP3" s="37" t="s">
        <v>90</v>
      </c>
      <c r="CQ3" s="52" t="s">
        <v>230</v>
      </c>
      <c r="CR3" s="38" t="s">
        <v>90</v>
      </c>
      <c r="CS3" s="409" t="s">
        <v>246</v>
      </c>
      <c r="CT3" s="410"/>
      <c r="CU3" s="410"/>
      <c r="CV3" s="70"/>
      <c r="CW3" s="37" t="s">
        <v>256</v>
      </c>
      <c r="CX3" s="56"/>
      <c r="CY3" s="37" t="s">
        <v>247</v>
      </c>
      <c r="CZ3" s="37" t="s">
        <v>90</v>
      </c>
      <c r="DA3" s="37" t="s">
        <v>42</v>
      </c>
      <c r="DB3" s="37" t="s">
        <v>90</v>
      </c>
      <c r="DC3" s="37" t="s">
        <v>24</v>
      </c>
      <c r="DD3" s="37" t="s">
        <v>90</v>
      </c>
      <c r="DE3" s="37" t="s">
        <v>23</v>
      </c>
      <c r="DF3" s="37" t="s">
        <v>90</v>
      </c>
      <c r="DG3" s="37" t="s">
        <v>22</v>
      </c>
      <c r="DH3" s="37" t="s">
        <v>90</v>
      </c>
      <c r="DI3" s="37" t="s">
        <v>2</v>
      </c>
      <c r="DJ3" s="37" t="s">
        <v>90</v>
      </c>
    </row>
    <row r="4" spans="1:114" ht="61.5" customHeight="1">
      <c r="A4" s="415"/>
      <c r="B4" s="58" t="s">
        <v>6</v>
      </c>
      <c r="C4" s="58" t="s">
        <v>41</v>
      </c>
      <c r="D4" s="58"/>
      <c r="E4" s="58" t="s">
        <v>12</v>
      </c>
      <c r="F4" s="58" t="s">
        <v>13</v>
      </c>
      <c r="G4" s="58" t="s">
        <v>6</v>
      </c>
      <c r="H4" s="58" t="s">
        <v>41</v>
      </c>
      <c r="I4" s="58"/>
      <c r="J4" s="58" t="s">
        <v>12</v>
      </c>
      <c r="K4" s="58" t="s">
        <v>13</v>
      </c>
      <c r="L4" s="58" t="s">
        <v>6</v>
      </c>
      <c r="M4" s="58" t="s">
        <v>41</v>
      </c>
      <c r="N4" s="58"/>
      <c r="O4" s="58" t="s">
        <v>12</v>
      </c>
      <c r="P4" s="58" t="s">
        <v>13</v>
      </c>
      <c r="Q4" s="68"/>
      <c r="R4" s="58" t="s">
        <v>41</v>
      </c>
      <c r="S4" s="58"/>
      <c r="T4" s="58"/>
      <c r="U4" s="58"/>
      <c r="V4" s="58" t="s">
        <v>6</v>
      </c>
      <c r="W4" s="58" t="s">
        <v>41</v>
      </c>
      <c r="X4" s="58"/>
      <c r="Y4" s="58" t="s">
        <v>12</v>
      </c>
      <c r="Z4" s="58" t="s">
        <v>13</v>
      </c>
      <c r="AA4" s="58" t="s">
        <v>6</v>
      </c>
      <c r="AB4" s="58" t="s">
        <v>41</v>
      </c>
      <c r="AC4" s="58"/>
      <c r="AD4" s="58" t="s">
        <v>12</v>
      </c>
      <c r="AE4" s="58" t="s">
        <v>13</v>
      </c>
      <c r="AF4" s="58" t="s">
        <v>6</v>
      </c>
      <c r="AG4" s="58" t="s">
        <v>41</v>
      </c>
      <c r="AH4" s="58"/>
      <c r="AI4" s="58" t="s">
        <v>12</v>
      </c>
      <c r="AJ4" s="58" t="s">
        <v>13</v>
      </c>
      <c r="AK4" s="58" t="s">
        <v>6</v>
      </c>
      <c r="AL4" s="58" t="s">
        <v>41</v>
      </c>
      <c r="AM4" s="58"/>
      <c r="AN4" s="58" t="s">
        <v>12</v>
      </c>
      <c r="AO4" s="58" t="s">
        <v>13</v>
      </c>
      <c r="AP4" s="58" t="s">
        <v>6</v>
      </c>
      <c r="AQ4" s="58" t="s">
        <v>41</v>
      </c>
      <c r="AR4" s="58"/>
      <c r="AS4" s="58" t="s">
        <v>12</v>
      </c>
      <c r="AT4" s="58" t="s">
        <v>13</v>
      </c>
      <c r="AU4" s="57"/>
      <c r="AV4" s="213"/>
      <c r="AW4" s="59" t="s">
        <v>6</v>
      </c>
      <c r="AX4" s="59"/>
      <c r="AY4" s="59" t="s">
        <v>12</v>
      </c>
      <c r="AZ4" s="37"/>
      <c r="BA4" s="46" t="s">
        <v>249</v>
      </c>
      <c r="BB4" s="37" t="s">
        <v>90</v>
      </c>
      <c r="BC4" s="46" t="s">
        <v>248</v>
      </c>
      <c r="BD4" s="37" t="s">
        <v>90</v>
      </c>
      <c r="BE4" s="59" t="s">
        <v>14</v>
      </c>
      <c r="BF4" s="37" t="s">
        <v>90</v>
      </c>
      <c r="BG4" s="59" t="s">
        <v>15</v>
      </c>
      <c r="BH4" s="59"/>
      <c r="BI4" s="59" t="s">
        <v>7</v>
      </c>
      <c r="BJ4" s="59"/>
      <c r="BK4" s="59" t="s">
        <v>8</v>
      </c>
      <c r="BL4" s="59"/>
      <c r="BM4" s="59" t="s">
        <v>4</v>
      </c>
      <c r="BN4" s="59" t="s">
        <v>388</v>
      </c>
      <c r="BO4" s="59" t="s">
        <v>9</v>
      </c>
      <c r="BP4" s="59"/>
      <c r="BQ4" s="59" t="s">
        <v>61</v>
      </c>
      <c r="BR4" s="59"/>
      <c r="BS4" s="59" t="s">
        <v>6</v>
      </c>
      <c r="BT4" s="60"/>
      <c r="BU4" s="60" t="s">
        <v>12</v>
      </c>
      <c r="BV4" s="37"/>
      <c r="BW4" s="46" t="s">
        <v>253</v>
      </c>
      <c r="BX4" s="37" t="s">
        <v>90</v>
      </c>
      <c r="BY4" s="46" t="s">
        <v>248</v>
      </c>
      <c r="BZ4" s="37" t="s">
        <v>90</v>
      </c>
      <c r="CA4" s="59" t="s">
        <v>14</v>
      </c>
      <c r="CB4" s="37" t="s">
        <v>90</v>
      </c>
      <c r="CC4" s="59" t="s">
        <v>15</v>
      </c>
      <c r="CD4" s="59"/>
      <c r="CE4" s="59" t="s">
        <v>7</v>
      </c>
      <c r="CF4" s="59"/>
      <c r="CG4" s="59" t="s">
        <v>8</v>
      </c>
      <c r="CH4" s="59"/>
      <c r="CI4" s="59" t="s">
        <v>4</v>
      </c>
      <c r="CJ4" s="59"/>
      <c r="CK4" s="59" t="s">
        <v>9</v>
      </c>
      <c r="CL4" s="59"/>
      <c r="CM4" s="59" t="s">
        <v>61</v>
      </c>
      <c r="CN4" s="59"/>
      <c r="CO4" s="59" t="s">
        <v>6</v>
      </c>
      <c r="CP4" s="60"/>
      <c r="CQ4" s="60" t="s">
        <v>12</v>
      </c>
      <c r="CR4" s="37"/>
      <c r="CS4" s="37" t="s">
        <v>249</v>
      </c>
      <c r="CT4" s="37" t="s">
        <v>90</v>
      </c>
      <c r="CU4" s="37" t="s">
        <v>248</v>
      </c>
      <c r="CV4" s="37" t="s">
        <v>90</v>
      </c>
      <c r="CW4" s="59" t="s">
        <v>14</v>
      </c>
      <c r="CX4" s="37" t="s">
        <v>90</v>
      </c>
      <c r="CY4" s="59" t="s">
        <v>15</v>
      </c>
      <c r="CZ4" s="59"/>
      <c r="DA4" s="59" t="s">
        <v>7</v>
      </c>
      <c r="DB4" s="59"/>
      <c r="DC4" s="59" t="s">
        <v>8</v>
      </c>
      <c r="DD4" s="59"/>
      <c r="DE4" s="59" t="s">
        <v>4</v>
      </c>
      <c r="DF4" s="59"/>
      <c r="DG4" s="59" t="s">
        <v>9</v>
      </c>
      <c r="DH4" s="59"/>
      <c r="DI4" s="59" t="s">
        <v>61</v>
      </c>
      <c r="DJ4" s="59"/>
    </row>
    <row r="5" spans="1:114" s="43" customFormat="1" ht="17.100000000000001" customHeight="1">
      <c r="A5" s="151" t="s">
        <v>370</v>
      </c>
      <c r="B5" s="135">
        <v>1325</v>
      </c>
      <c r="C5" s="155">
        <f>E5+F5</f>
        <v>1325</v>
      </c>
      <c r="D5" s="64" t="str">
        <f t="shared" ref="D5:D28" si="0">IF(B5&gt;=C5,"УРА!","ЛОЖЬ")</f>
        <v>УРА!</v>
      </c>
      <c r="E5" s="135">
        <v>885</v>
      </c>
      <c r="F5" s="135">
        <v>440</v>
      </c>
      <c r="G5" s="103"/>
      <c r="H5" s="396">
        <f t="shared" ref="H5:H19" si="1">G5/F5</f>
        <v>0</v>
      </c>
      <c r="I5" s="156" t="str">
        <f>IF(G5&gt;=H5,"УРА!","ЛОЖЬ")</f>
        <v>УРА!</v>
      </c>
      <c r="J5" s="101">
        <v>20.38</v>
      </c>
      <c r="K5" s="135"/>
      <c r="L5" s="135"/>
      <c r="M5" s="157">
        <v>0</v>
      </c>
      <c r="N5" s="158" t="str">
        <f>IF(L5&gt;=M5,"УРА!","ЛОЖЬ")</f>
        <v>УРА!</v>
      </c>
      <c r="O5" s="135"/>
      <c r="P5" s="135"/>
      <c r="Q5" s="135">
        <v>455</v>
      </c>
      <c r="R5" s="104">
        <f>T5+U5</f>
        <v>455</v>
      </c>
      <c r="S5" s="158" t="str">
        <f t="shared" ref="S5:S28" si="2">IF(Q5&gt;=R5,"УРА!","ЛОЖЬ")</f>
        <v>УРА!</v>
      </c>
      <c r="T5" s="135"/>
      <c r="U5" s="83">
        <v>455</v>
      </c>
      <c r="V5" s="135">
        <f>Q5</f>
        <v>455</v>
      </c>
      <c r="W5" s="104">
        <f>Y5+Z5</f>
        <v>455</v>
      </c>
      <c r="X5" s="158" t="str">
        <f>IF(V5&gt;=W5,"УРА!","ЛОЖЬ")</f>
        <v>УРА!</v>
      </c>
      <c r="Y5" s="135">
        <f>T5</f>
        <v>0</v>
      </c>
      <c r="Z5" s="135">
        <f>U5</f>
        <v>455</v>
      </c>
      <c r="AA5" s="135"/>
      <c r="AB5" s="155">
        <v>0</v>
      </c>
      <c r="AC5" s="159" t="str">
        <f>IF(AA5&gt;=AB5,"УРА!","ЛОЖЬ")</f>
        <v>УРА!</v>
      </c>
      <c r="AD5" s="135"/>
      <c r="AE5" s="135"/>
      <c r="AF5" s="135"/>
      <c r="AG5" s="155">
        <v>0</v>
      </c>
      <c r="AH5" s="159" t="str">
        <f>IF(AF5&gt;=AG5,"УРА!","ЛОЖЬ")</f>
        <v>УРА!</v>
      </c>
      <c r="AI5" s="135"/>
      <c r="AJ5" s="135"/>
      <c r="AK5" s="135"/>
      <c r="AL5" s="239"/>
      <c r="AM5" s="159"/>
      <c r="AN5" s="135"/>
      <c r="AO5" s="135"/>
      <c r="AP5" s="135"/>
      <c r="AQ5" s="155">
        <f t="shared" ref="AQ5:AQ28" si="3">AS5+AT5</f>
        <v>0</v>
      </c>
      <c r="AR5" s="159" t="str">
        <f>IF(AP5&gt;=AQ5,"УРА!","ЛОЖЬ")</f>
        <v>УРА!</v>
      </c>
      <c r="AS5" s="135"/>
      <c r="AT5" s="135"/>
      <c r="AU5" s="57">
        <v>0</v>
      </c>
      <c r="AV5" s="213">
        <v>0</v>
      </c>
      <c r="AW5" s="100"/>
      <c r="AX5" s="101">
        <f>AW5*'р 3'!CV4</f>
        <v>0</v>
      </c>
      <c r="AY5" s="101"/>
      <c r="AZ5" s="101">
        <f>AY5*'р 3'!DB4</f>
        <v>0</v>
      </c>
      <c r="BA5" s="99"/>
      <c r="BB5" s="101">
        <v>0</v>
      </c>
      <c r="BC5" s="132"/>
      <c r="BD5" s="99">
        <v>0</v>
      </c>
      <c r="BE5" s="101"/>
      <c r="BF5" s="101">
        <v>0</v>
      </c>
      <c r="BG5" s="99">
        <v>0</v>
      </c>
      <c r="BH5" s="101">
        <v>0</v>
      </c>
      <c r="BI5" s="101">
        <v>20.38</v>
      </c>
      <c r="BJ5" s="101">
        <v>18036.3</v>
      </c>
      <c r="BK5" s="101"/>
      <c r="BL5" s="101">
        <v>0</v>
      </c>
      <c r="BM5" s="100"/>
      <c r="BN5" s="101">
        <v>0</v>
      </c>
      <c r="BO5" s="101">
        <v>1339.2</v>
      </c>
      <c r="BP5" s="101">
        <f>BO5*Y5</f>
        <v>0</v>
      </c>
      <c r="BQ5" s="99"/>
      <c r="BR5" s="223">
        <v>0</v>
      </c>
      <c r="BS5" s="101"/>
      <c r="BT5" s="101">
        <f>BS5*'р 3'!CV4</f>
        <v>0</v>
      </c>
      <c r="BU5" s="101"/>
      <c r="BV5" s="101">
        <f>BU5*'р 3'!CW4</f>
        <v>0</v>
      </c>
      <c r="BW5" s="99"/>
      <c r="BX5" s="101">
        <v>0</v>
      </c>
      <c r="BY5" s="128"/>
      <c r="BZ5" s="101">
        <v>0</v>
      </c>
      <c r="CA5" s="101"/>
      <c r="CB5" s="101">
        <v>0</v>
      </c>
      <c r="CC5" s="99">
        <v>0</v>
      </c>
      <c r="CD5" s="101">
        <v>0</v>
      </c>
      <c r="CE5" s="99">
        <v>20.38</v>
      </c>
      <c r="CF5" s="330">
        <f t="shared" ref="CF5:CF27" si="4">E5*CE5</f>
        <v>18036.3</v>
      </c>
      <c r="CG5" s="101"/>
      <c r="CH5" s="101">
        <v>0</v>
      </c>
      <c r="CI5" s="101"/>
      <c r="CJ5" s="101">
        <f t="shared" ref="CJ5:CJ10" si="5">CK5*Q5</f>
        <v>609336</v>
      </c>
      <c r="CK5" s="101">
        <v>1339.2</v>
      </c>
      <c r="CL5" s="101">
        <v>0</v>
      </c>
      <c r="CM5" s="99"/>
      <c r="CN5" s="99">
        <f>CM5*AI5</f>
        <v>0</v>
      </c>
      <c r="CO5" s="216"/>
      <c r="CP5" s="217"/>
      <c r="CQ5" s="218"/>
      <c r="CR5" s="219"/>
      <c r="CS5" s="216"/>
      <c r="CT5" s="215"/>
      <c r="CU5" s="216"/>
      <c r="CV5" s="87"/>
      <c r="CW5" s="216"/>
      <c r="CX5" s="88">
        <v>0</v>
      </c>
      <c r="CY5" s="87"/>
      <c r="CZ5" s="87">
        <v>0</v>
      </c>
      <c r="DA5" s="216">
        <v>2.2000000000000002</v>
      </c>
      <c r="DB5" s="215">
        <f>DA5*'р 3'!DO4</f>
        <v>294.8</v>
      </c>
      <c r="DC5" s="216"/>
      <c r="DD5" s="215">
        <v>0</v>
      </c>
      <c r="DE5" s="129"/>
      <c r="DF5" s="218">
        <v>0</v>
      </c>
      <c r="DG5" s="216"/>
      <c r="DH5" s="219">
        <f>DG5*'р 3'!DR4</f>
        <v>0</v>
      </c>
      <c r="DI5" s="88"/>
      <c r="DJ5" s="214">
        <v>0</v>
      </c>
    </row>
    <row r="6" spans="1:114" s="43" customFormat="1" ht="15">
      <c r="A6" s="236" t="s">
        <v>369</v>
      </c>
      <c r="B6" s="135">
        <v>8200</v>
      </c>
      <c r="C6" s="155">
        <f t="shared" ref="C6:C28" si="6">E6+F6</f>
        <v>7043</v>
      </c>
      <c r="D6" s="64" t="str">
        <f t="shared" si="0"/>
        <v>УРА!</v>
      </c>
      <c r="E6" s="135">
        <v>6043</v>
      </c>
      <c r="F6" s="135">
        <v>1000</v>
      </c>
      <c r="G6" s="103"/>
      <c r="H6" s="396">
        <f t="shared" si="1"/>
        <v>0</v>
      </c>
      <c r="I6" s="156" t="str">
        <f t="shared" ref="I6:I28" si="7">IF(G6&gt;=H6,"УРА!","ЛОЖЬ")</f>
        <v>УРА!</v>
      </c>
      <c r="J6" s="101">
        <v>19.05</v>
      </c>
      <c r="K6" s="135"/>
      <c r="L6" s="135"/>
      <c r="M6" s="157"/>
      <c r="N6" s="158" t="str">
        <f t="shared" ref="N6:N28" si="8">IF(L6&gt;=M6,"УРА!","ЛОЖЬ")</f>
        <v>УРА!</v>
      </c>
      <c r="O6" s="135"/>
      <c r="P6" s="135"/>
      <c r="Q6" s="135">
        <v>760</v>
      </c>
      <c r="R6" s="104">
        <f t="shared" ref="R6:R28" si="9">T6+U6</f>
        <v>760</v>
      </c>
      <c r="S6" s="158" t="str">
        <f t="shared" si="2"/>
        <v>УРА!</v>
      </c>
      <c r="T6" s="135">
        <v>434</v>
      </c>
      <c r="U6" s="83">
        <v>326</v>
      </c>
      <c r="V6" s="135">
        <f t="shared" ref="V6:V27" si="10">Q6</f>
        <v>760</v>
      </c>
      <c r="W6" s="104">
        <f t="shared" ref="W6:W28" si="11">Y6+Z6</f>
        <v>760</v>
      </c>
      <c r="X6" s="158" t="str">
        <f t="shared" ref="X6:X28" si="12">IF(V6&gt;=W6,"УРА!","ЛОЖЬ")</f>
        <v>УРА!</v>
      </c>
      <c r="Y6" s="135">
        <f t="shared" ref="Y6:Y27" si="13">T6</f>
        <v>434</v>
      </c>
      <c r="Z6" s="135">
        <f t="shared" ref="Z6:Z27" si="14">U6</f>
        <v>326</v>
      </c>
      <c r="AA6" s="135"/>
      <c r="AB6" s="155"/>
      <c r="AC6" s="159" t="str">
        <f t="shared" ref="AC6:AC28" si="15">IF(AA6&gt;=AB6,"УРА!","ЛОЖЬ")</f>
        <v>УРА!</v>
      </c>
      <c r="AD6" s="135"/>
      <c r="AE6" s="135"/>
      <c r="AF6" s="135"/>
      <c r="AG6" s="155"/>
      <c r="AH6" s="159" t="str">
        <f t="shared" ref="AH6:AH28" si="16">IF(AF6&gt;=AG6,"УРА!","ЛОЖЬ")</f>
        <v>УРА!</v>
      </c>
      <c r="AI6" s="135"/>
      <c r="AJ6" s="135"/>
      <c r="AK6" s="135"/>
      <c r="AL6" s="239"/>
      <c r="AM6" s="159"/>
      <c r="AN6" s="135"/>
      <c r="AO6" s="135"/>
      <c r="AP6" s="135"/>
      <c r="AQ6" s="155">
        <f t="shared" si="3"/>
        <v>0</v>
      </c>
      <c r="AR6" s="159" t="str">
        <f t="shared" ref="AR6:AR28" si="17">IF(AP6&gt;=AQ6,"УРА!","ЛОЖЬ")</f>
        <v>УРА!</v>
      </c>
      <c r="AS6" s="135"/>
      <c r="AT6" s="135"/>
      <c r="AU6" s="57"/>
      <c r="AV6" s="213"/>
      <c r="AW6" s="99"/>
      <c r="AX6" s="101">
        <f>AW6*'р 3'!CV5</f>
        <v>0</v>
      </c>
      <c r="AY6" s="101"/>
      <c r="AZ6" s="101">
        <f>AY6*'р 3'!DB5</f>
        <v>0</v>
      </c>
      <c r="BA6" s="99"/>
      <c r="BB6" s="101"/>
      <c r="BC6" s="132"/>
      <c r="BD6" s="99"/>
      <c r="BE6" s="101"/>
      <c r="BF6" s="101"/>
      <c r="BG6" s="99"/>
      <c r="BH6" s="101"/>
      <c r="BI6" s="101">
        <v>19.05</v>
      </c>
      <c r="BJ6" s="101">
        <v>115119.15</v>
      </c>
      <c r="BK6" s="101"/>
      <c r="BL6" s="101"/>
      <c r="BM6" s="101"/>
      <c r="BN6" s="101"/>
      <c r="BO6" s="101">
        <v>1217</v>
      </c>
      <c r="BP6" s="101">
        <f t="shared" ref="BP6:BP10" si="18">BO6*Y6</f>
        <v>528178</v>
      </c>
      <c r="BQ6" s="99"/>
      <c r="BR6" s="223"/>
      <c r="BS6" s="101"/>
      <c r="BT6" s="101">
        <f>BS6*'р 3'!CV5</f>
        <v>0</v>
      </c>
      <c r="BU6" s="101"/>
      <c r="BV6" s="101">
        <f>BU6*'р 3'!CW5</f>
        <v>0</v>
      </c>
      <c r="BW6" s="99"/>
      <c r="BX6" s="101"/>
      <c r="BY6" s="99"/>
      <c r="BZ6" s="101"/>
      <c r="CA6" s="101"/>
      <c r="CB6" s="101"/>
      <c r="CC6" s="99"/>
      <c r="CD6" s="101"/>
      <c r="CE6" s="101">
        <v>19.05</v>
      </c>
      <c r="CF6" s="330">
        <f t="shared" si="4"/>
        <v>115119.15</v>
      </c>
      <c r="CG6" s="101"/>
      <c r="CH6" s="101"/>
      <c r="CI6" s="99"/>
      <c r="CJ6" s="101">
        <f t="shared" si="5"/>
        <v>924920</v>
      </c>
      <c r="CK6" s="101">
        <v>1217</v>
      </c>
      <c r="CL6" s="101">
        <v>528178</v>
      </c>
      <c r="CM6" s="99"/>
      <c r="CN6" s="99"/>
      <c r="CO6" s="216"/>
      <c r="CP6" s="217"/>
      <c r="CQ6" s="218"/>
      <c r="CR6" s="219"/>
      <c r="CS6" s="216"/>
      <c r="CT6" s="215"/>
      <c r="CU6" s="216"/>
      <c r="CV6" s="87"/>
      <c r="CW6" s="216"/>
      <c r="CX6" s="88"/>
      <c r="CY6" s="87"/>
      <c r="CZ6" s="87"/>
      <c r="DA6" s="216">
        <v>2.0019999999999998</v>
      </c>
      <c r="DB6" s="215">
        <f>DA6*'р 3'!DO5</f>
        <v>1657.66</v>
      </c>
      <c r="DC6" s="216"/>
      <c r="DD6" s="215"/>
      <c r="DE6" s="87"/>
      <c r="DF6" s="215"/>
      <c r="DG6" s="216">
        <v>3.7999999999999999E-2</v>
      </c>
      <c r="DH6" s="219">
        <f>DG6*'р 3'!DF5</f>
        <v>143.63999999999999</v>
      </c>
      <c r="DI6" s="88"/>
      <c r="DJ6" s="214"/>
    </row>
    <row r="7" spans="1:114" s="43" customFormat="1" ht="17.100000000000001" customHeight="1">
      <c r="A7" s="236" t="s">
        <v>371</v>
      </c>
      <c r="B7" s="135">
        <v>6153</v>
      </c>
      <c r="C7" s="155">
        <f t="shared" si="6"/>
        <v>6054</v>
      </c>
      <c r="D7" s="64" t="str">
        <f t="shared" si="0"/>
        <v>УРА!</v>
      </c>
      <c r="E7" s="135">
        <v>5300</v>
      </c>
      <c r="F7" s="135">
        <v>754</v>
      </c>
      <c r="G7" s="103"/>
      <c r="H7" s="396">
        <f t="shared" si="1"/>
        <v>0</v>
      </c>
      <c r="I7" s="156" t="str">
        <f t="shared" si="7"/>
        <v>УРА!</v>
      </c>
      <c r="J7" s="101">
        <v>15.16</v>
      </c>
      <c r="K7" s="135"/>
      <c r="L7" s="135"/>
      <c r="M7" s="157">
        <v>0</v>
      </c>
      <c r="N7" s="158" t="str">
        <f t="shared" si="8"/>
        <v>УРА!</v>
      </c>
      <c r="O7" s="135"/>
      <c r="P7" s="135"/>
      <c r="Q7" s="135">
        <v>536</v>
      </c>
      <c r="R7" s="104">
        <f t="shared" si="9"/>
        <v>536</v>
      </c>
      <c r="S7" s="158" t="str">
        <f t="shared" si="2"/>
        <v>УРА!</v>
      </c>
      <c r="T7" s="135">
        <v>52</v>
      </c>
      <c r="U7" s="83">
        <v>484</v>
      </c>
      <c r="V7" s="135">
        <f t="shared" si="10"/>
        <v>536</v>
      </c>
      <c r="W7" s="104">
        <f t="shared" si="11"/>
        <v>536</v>
      </c>
      <c r="X7" s="158" t="str">
        <f t="shared" si="12"/>
        <v>УРА!</v>
      </c>
      <c r="Y7" s="135">
        <f t="shared" si="13"/>
        <v>52</v>
      </c>
      <c r="Z7" s="135">
        <f t="shared" si="14"/>
        <v>484</v>
      </c>
      <c r="AA7" s="135"/>
      <c r="AB7" s="155">
        <v>0</v>
      </c>
      <c r="AC7" s="159" t="str">
        <f t="shared" si="15"/>
        <v>УРА!</v>
      </c>
      <c r="AD7" s="135"/>
      <c r="AE7" s="135"/>
      <c r="AF7" s="135"/>
      <c r="AG7" s="155">
        <v>0</v>
      </c>
      <c r="AH7" s="159" t="str">
        <f t="shared" si="16"/>
        <v>УРА!</v>
      </c>
      <c r="AI7" s="135"/>
      <c r="AJ7" s="135"/>
      <c r="AK7" s="135"/>
      <c r="AL7" s="239"/>
      <c r="AM7" s="159"/>
      <c r="AN7" s="135"/>
      <c r="AO7" s="135"/>
      <c r="AP7" s="135"/>
      <c r="AQ7" s="155">
        <f t="shared" si="3"/>
        <v>0</v>
      </c>
      <c r="AR7" s="159" t="str">
        <f t="shared" si="17"/>
        <v>УРА!</v>
      </c>
      <c r="AS7" s="135"/>
      <c r="AT7" s="135"/>
      <c r="AU7" s="57">
        <v>0</v>
      </c>
      <c r="AV7" s="213">
        <v>0</v>
      </c>
      <c r="AW7" s="99"/>
      <c r="AX7" s="101">
        <f>AW7*'р 3'!CV6</f>
        <v>0</v>
      </c>
      <c r="AY7" s="101"/>
      <c r="AZ7" s="101">
        <f>AY7*'р 3'!DB6</f>
        <v>0</v>
      </c>
      <c r="BA7" s="99"/>
      <c r="BB7" s="101">
        <v>0</v>
      </c>
      <c r="BC7" s="132"/>
      <c r="BD7" s="99">
        <v>0</v>
      </c>
      <c r="BE7" s="101"/>
      <c r="BF7" s="101">
        <v>0</v>
      </c>
      <c r="BG7" s="99"/>
      <c r="BH7" s="101">
        <v>0</v>
      </c>
      <c r="BI7" s="101">
        <v>15.16</v>
      </c>
      <c r="BJ7" s="101">
        <v>80348</v>
      </c>
      <c r="BK7" s="101"/>
      <c r="BL7" s="101">
        <v>0</v>
      </c>
      <c r="BM7" s="101"/>
      <c r="BN7" s="101">
        <v>0</v>
      </c>
      <c r="BO7" s="101">
        <v>1244.8</v>
      </c>
      <c r="BP7" s="101">
        <f t="shared" si="18"/>
        <v>64729.599999999999</v>
      </c>
      <c r="BQ7" s="99"/>
      <c r="BR7" s="223">
        <v>0</v>
      </c>
      <c r="BS7" s="101"/>
      <c r="BT7" s="101">
        <f>BS7*'р 3'!CV6</f>
        <v>0</v>
      </c>
      <c r="BU7" s="101"/>
      <c r="BV7" s="101">
        <f>BU7*'р 3'!CW6</f>
        <v>0</v>
      </c>
      <c r="BW7" s="99"/>
      <c r="BX7" s="101">
        <v>0</v>
      </c>
      <c r="BY7" s="99"/>
      <c r="BZ7" s="101">
        <v>0</v>
      </c>
      <c r="CA7" s="101"/>
      <c r="CB7" s="101">
        <v>0</v>
      </c>
      <c r="CC7" s="99"/>
      <c r="CD7" s="101">
        <v>0</v>
      </c>
      <c r="CE7" s="101">
        <v>15.16</v>
      </c>
      <c r="CF7" s="330">
        <f t="shared" si="4"/>
        <v>80348</v>
      </c>
      <c r="CG7" s="101"/>
      <c r="CH7" s="101">
        <v>0</v>
      </c>
      <c r="CI7" s="99"/>
      <c r="CJ7" s="101">
        <f t="shared" si="5"/>
        <v>667212.80000000005</v>
      </c>
      <c r="CK7" s="101">
        <v>1244.8</v>
      </c>
      <c r="CL7" s="101">
        <v>64729.599999999999</v>
      </c>
      <c r="CM7" s="99"/>
      <c r="CN7" s="99">
        <v>0</v>
      </c>
      <c r="CO7" s="216"/>
      <c r="CP7" s="217"/>
      <c r="CQ7" s="218"/>
      <c r="CR7" s="219"/>
      <c r="CS7" s="216"/>
      <c r="CT7" s="215"/>
      <c r="CU7" s="216"/>
      <c r="CV7" s="87"/>
      <c r="CW7" s="216"/>
      <c r="CX7" s="88">
        <v>0</v>
      </c>
      <c r="CY7" s="87"/>
      <c r="CZ7" s="87">
        <v>0</v>
      </c>
      <c r="DA7" s="216">
        <v>1.6</v>
      </c>
      <c r="DB7" s="215">
        <f>DA7*'р 3'!DO6</f>
        <v>1768</v>
      </c>
      <c r="DC7" s="216"/>
      <c r="DD7" s="215">
        <v>0</v>
      </c>
      <c r="DE7" s="87"/>
      <c r="DF7" s="215">
        <v>0</v>
      </c>
      <c r="DG7" s="216">
        <v>0.03</v>
      </c>
      <c r="DH7" s="219">
        <f>DG7*'р 3'!DF6</f>
        <v>17.7</v>
      </c>
      <c r="DI7" s="88"/>
      <c r="DJ7" s="214">
        <v>0</v>
      </c>
    </row>
    <row r="8" spans="1:114" s="43" customFormat="1" ht="16.5" customHeight="1">
      <c r="A8" s="236" t="s">
        <v>372</v>
      </c>
      <c r="B8" s="135">
        <v>4740</v>
      </c>
      <c r="C8" s="155">
        <f t="shared" si="6"/>
        <v>4737</v>
      </c>
      <c r="D8" s="64" t="str">
        <f t="shared" si="0"/>
        <v>УРА!</v>
      </c>
      <c r="E8" s="135">
        <v>4272</v>
      </c>
      <c r="F8" s="135">
        <v>465</v>
      </c>
      <c r="G8" s="103"/>
      <c r="H8" s="396">
        <f t="shared" si="1"/>
        <v>0</v>
      </c>
      <c r="I8" s="156" t="str">
        <f t="shared" si="7"/>
        <v>УРА!</v>
      </c>
      <c r="J8" s="101">
        <v>22.47</v>
      </c>
      <c r="K8" s="135"/>
      <c r="L8" s="135"/>
      <c r="M8" s="157">
        <v>0</v>
      </c>
      <c r="N8" s="158" t="str">
        <f t="shared" si="8"/>
        <v>УРА!</v>
      </c>
      <c r="O8" s="135"/>
      <c r="P8" s="135"/>
      <c r="Q8" s="135">
        <v>760</v>
      </c>
      <c r="R8" s="104">
        <f t="shared" si="9"/>
        <v>760</v>
      </c>
      <c r="S8" s="158" t="str">
        <f t="shared" si="2"/>
        <v>УРА!</v>
      </c>
      <c r="T8" s="135">
        <v>14</v>
      </c>
      <c r="U8" s="83">
        <v>746</v>
      </c>
      <c r="V8" s="135">
        <f t="shared" si="10"/>
        <v>760</v>
      </c>
      <c r="W8" s="104">
        <f t="shared" si="11"/>
        <v>760</v>
      </c>
      <c r="X8" s="158" t="str">
        <f t="shared" si="12"/>
        <v>УРА!</v>
      </c>
      <c r="Y8" s="135">
        <f t="shared" si="13"/>
        <v>14</v>
      </c>
      <c r="Z8" s="135">
        <f t="shared" si="14"/>
        <v>746</v>
      </c>
      <c r="AA8" s="135"/>
      <c r="AB8" s="155">
        <v>0</v>
      </c>
      <c r="AC8" s="159" t="str">
        <f t="shared" si="15"/>
        <v>УРА!</v>
      </c>
      <c r="AD8" s="135"/>
      <c r="AE8" s="135"/>
      <c r="AF8" s="135"/>
      <c r="AG8" s="155">
        <v>0</v>
      </c>
      <c r="AH8" s="159" t="str">
        <f t="shared" si="16"/>
        <v>УРА!</v>
      </c>
      <c r="AI8" s="135"/>
      <c r="AJ8" s="135"/>
      <c r="AK8" s="135"/>
      <c r="AL8" s="239"/>
      <c r="AM8" s="159"/>
      <c r="AN8" s="135"/>
      <c r="AO8" s="135"/>
      <c r="AP8" s="135"/>
      <c r="AQ8" s="155">
        <f t="shared" si="3"/>
        <v>0</v>
      </c>
      <c r="AR8" s="159" t="str">
        <f t="shared" si="17"/>
        <v>УРА!</v>
      </c>
      <c r="AS8" s="135"/>
      <c r="AT8" s="135"/>
      <c r="AU8" s="57">
        <v>0</v>
      </c>
      <c r="AV8" s="213">
        <v>0</v>
      </c>
      <c r="AW8" s="99"/>
      <c r="AX8" s="101">
        <f>AW8*'р 3'!CV7</f>
        <v>0</v>
      </c>
      <c r="AY8" s="101"/>
      <c r="AZ8" s="101">
        <f>AY8*'р 3'!DB7</f>
        <v>0</v>
      </c>
      <c r="BA8" s="99"/>
      <c r="BB8" s="101">
        <v>0</v>
      </c>
      <c r="BC8" s="132"/>
      <c r="BD8" s="99">
        <v>0</v>
      </c>
      <c r="BE8" s="101"/>
      <c r="BF8" s="101">
        <v>0</v>
      </c>
      <c r="BG8" s="99"/>
      <c r="BH8" s="101">
        <v>0</v>
      </c>
      <c r="BI8" s="101">
        <v>22.47</v>
      </c>
      <c r="BJ8" s="101">
        <v>95991.84</v>
      </c>
      <c r="BK8" s="101"/>
      <c r="BL8" s="101">
        <v>0</v>
      </c>
      <c r="BM8" s="101"/>
      <c r="BN8" s="101">
        <v>0</v>
      </c>
      <c r="BO8" s="101">
        <v>1280.5999999999999</v>
      </c>
      <c r="BP8" s="101">
        <f t="shared" si="18"/>
        <v>17928.400000000001</v>
      </c>
      <c r="BQ8" s="99"/>
      <c r="BR8" s="223">
        <v>0</v>
      </c>
      <c r="BS8" s="101"/>
      <c r="BT8" s="101">
        <f>BS8*'р 3'!CV7</f>
        <v>0</v>
      </c>
      <c r="BU8" s="101"/>
      <c r="BV8" s="101">
        <f>BU8*'р 3'!CW7</f>
        <v>0</v>
      </c>
      <c r="BW8" s="99"/>
      <c r="BX8" s="101">
        <v>0</v>
      </c>
      <c r="BY8" s="99"/>
      <c r="BZ8" s="101">
        <v>0</v>
      </c>
      <c r="CA8" s="101"/>
      <c r="CB8" s="101">
        <v>0</v>
      </c>
      <c r="CC8" s="99"/>
      <c r="CD8" s="101">
        <v>0</v>
      </c>
      <c r="CE8" s="101">
        <v>22.47</v>
      </c>
      <c r="CF8" s="330">
        <f t="shared" si="4"/>
        <v>95991.84</v>
      </c>
      <c r="CG8" s="101">
        <v>36.11</v>
      </c>
      <c r="CH8" s="101">
        <v>0</v>
      </c>
      <c r="CI8" s="99"/>
      <c r="CJ8" s="101">
        <f t="shared" si="5"/>
        <v>973256</v>
      </c>
      <c r="CK8" s="101">
        <v>1280.5999999999999</v>
      </c>
      <c r="CL8" s="101">
        <v>17928.400000000001</v>
      </c>
      <c r="CM8" s="99"/>
      <c r="CN8" s="99">
        <v>0</v>
      </c>
      <c r="CO8" s="216"/>
      <c r="CP8" s="217"/>
      <c r="CQ8" s="218"/>
      <c r="CR8" s="219"/>
      <c r="CS8" s="216"/>
      <c r="CT8" s="215"/>
      <c r="CU8" s="216"/>
      <c r="CV8" s="87"/>
      <c r="CW8" s="216"/>
      <c r="CX8" s="88">
        <v>0</v>
      </c>
      <c r="CY8" s="87"/>
      <c r="CZ8" s="87">
        <v>0</v>
      </c>
      <c r="DA8" s="216">
        <v>1.8</v>
      </c>
      <c r="DB8" s="215">
        <f>DA8*'р 3'!DO7</f>
        <v>1359</v>
      </c>
      <c r="DC8" s="216"/>
      <c r="DD8" s="215">
        <v>0</v>
      </c>
      <c r="DE8" s="87"/>
      <c r="DF8" s="215">
        <v>0</v>
      </c>
      <c r="DG8" s="216">
        <v>2.7E-2</v>
      </c>
      <c r="DH8" s="219">
        <f>DG8*'р 3'!DF7</f>
        <v>4.67</v>
      </c>
      <c r="DI8" s="88"/>
      <c r="DJ8" s="214">
        <v>0</v>
      </c>
    </row>
    <row r="9" spans="1:114" s="43" customFormat="1" ht="17.100000000000001" customHeight="1">
      <c r="A9" s="236" t="s">
        <v>373</v>
      </c>
      <c r="B9" s="135">
        <v>4500</v>
      </c>
      <c r="C9" s="155">
        <f t="shared" si="6"/>
        <v>4500</v>
      </c>
      <c r="D9" s="64" t="str">
        <f t="shared" si="0"/>
        <v>УРА!</v>
      </c>
      <c r="E9" s="135">
        <v>4500</v>
      </c>
      <c r="F9" s="135">
        <v>0</v>
      </c>
      <c r="G9" s="103"/>
      <c r="H9" s="396"/>
      <c r="I9" s="156" t="str">
        <f t="shared" si="7"/>
        <v>УРА!</v>
      </c>
      <c r="J9" s="101"/>
      <c r="K9" s="135"/>
      <c r="L9" s="135"/>
      <c r="M9" s="157">
        <v>0</v>
      </c>
      <c r="N9" s="158" t="str">
        <f t="shared" si="8"/>
        <v>УРА!</v>
      </c>
      <c r="O9" s="135"/>
      <c r="P9" s="135"/>
      <c r="Q9" s="135">
        <v>472</v>
      </c>
      <c r="R9" s="104">
        <f t="shared" si="9"/>
        <v>472</v>
      </c>
      <c r="S9" s="158" t="str">
        <f t="shared" si="2"/>
        <v>УРА!</v>
      </c>
      <c r="T9" s="135"/>
      <c r="U9" s="83">
        <v>472</v>
      </c>
      <c r="V9" s="135">
        <f t="shared" si="10"/>
        <v>472</v>
      </c>
      <c r="W9" s="104">
        <f t="shared" si="11"/>
        <v>472</v>
      </c>
      <c r="X9" s="158" t="str">
        <f t="shared" si="12"/>
        <v>УРА!</v>
      </c>
      <c r="Y9" s="135">
        <f t="shared" si="13"/>
        <v>0</v>
      </c>
      <c r="Z9" s="135">
        <f t="shared" si="14"/>
        <v>472</v>
      </c>
      <c r="AA9" s="135"/>
      <c r="AB9" s="155">
        <v>0</v>
      </c>
      <c r="AC9" s="159" t="str">
        <f t="shared" si="15"/>
        <v>УРА!</v>
      </c>
      <c r="AD9" s="135"/>
      <c r="AE9" s="135"/>
      <c r="AF9" s="135"/>
      <c r="AG9" s="155">
        <v>0</v>
      </c>
      <c r="AH9" s="159" t="str">
        <f t="shared" si="16"/>
        <v>УРА!</v>
      </c>
      <c r="AI9" s="135"/>
      <c r="AJ9" s="135"/>
      <c r="AK9" s="135"/>
      <c r="AL9" s="239"/>
      <c r="AM9" s="159"/>
      <c r="AN9" s="135"/>
      <c r="AO9" s="135"/>
      <c r="AP9" s="135"/>
      <c r="AQ9" s="155">
        <f t="shared" si="3"/>
        <v>0</v>
      </c>
      <c r="AR9" s="159" t="str">
        <f t="shared" si="17"/>
        <v>УРА!</v>
      </c>
      <c r="AS9" s="135"/>
      <c r="AT9" s="135"/>
      <c r="AU9" s="57">
        <v>0</v>
      </c>
      <c r="AV9" s="213">
        <v>0</v>
      </c>
      <c r="AW9" s="99"/>
      <c r="AX9" s="101">
        <f>AW9*'р 3'!CV8</f>
        <v>0</v>
      </c>
      <c r="AY9" s="101"/>
      <c r="AZ9" s="101">
        <f>AY9*'р 3'!DB8</f>
        <v>0</v>
      </c>
      <c r="BA9" s="99"/>
      <c r="BB9" s="101"/>
      <c r="BC9" s="132"/>
      <c r="BD9" s="99"/>
      <c r="BE9" s="101"/>
      <c r="BF9" s="101">
        <v>0</v>
      </c>
      <c r="BG9" s="99"/>
      <c r="BH9" s="101">
        <v>0</v>
      </c>
      <c r="BI9" s="101">
        <v>17.82</v>
      </c>
      <c r="BJ9" s="101">
        <v>80190</v>
      </c>
      <c r="BK9" s="101"/>
      <c r="BL9" s="101">
        <v>0</v>
      </c>
      <c r="BM9" s="101"/>
      <c r="BN9" s="101">
        <v>0</v>
      </c>
      <c r="BO9" s="388">
        <v>1344.4</v>
      </c>
      <c r="BP9" s="101">
        <f t="shared" si="18"/>
        <v>0</v>
      </c>
      <c r="BQ9" s="99"/>
      <c r="BR9" s="223">
        <v>0</v>
      </c>
      <c r="BS9" s="101"/>
      <c r="BT9" s="101">
        <f>BS9*'р 3'!CV8</f>
        <v>0</v>
      </c>
      <c r="BU9" s="101"/>
      <c r="BV9" s="101">
        <f>BU9*'р 3'!CW8</f>
        <v>0</v>
      </c>
      <c r="BW9" s="99"/>
      <c r="BX9" s="101"/>
      <c r="BY9" s="99"/>
      <c r="BZ9" s="101"/>
      <c r="CA9" s="101"/>
      <c r="CB9" s="101">
        <v>0</v>
      </c>
      <c r="CC9" s="99"/>
      <c r="CD9" s="101">
        <v>0</v>
      </c>
      <c r="CE9" s="101">
        <v>17.82</v>
      </c>
      <c r="CF9" s="330">
        <f t="shared" si="4"/>
        <v>80190</v>
      </c>
      <c r="CG9" s="101"/>
      <c r="CH9" s="101">
        <v>0</v>
      </c>
      <c r="CI9" s="99"/>
      <c r="CJ9" s="101">
        <f t="shared" si="5"/>
        <v>634556.80000000005</v>
      </c>
      <c r="CK9" s="101">
        <v>1344.4</v>
      </c>
      <c r="CL9" s="101">
        <v>0</v>
      </c>
      <c r="CM9" s="99"/>
      <c r="CN9" s="99">
        <v>0</v>
      </c>
      <c r="CO9" s="216"/>
      <c r="CP9" s="217"/>
      <c r="CQ9" s="218"/>
      <c r="CR9" s="219"/>
      <c r="CS9" s="216"/>
      <c r="CT9" s="215"/>
      <c r="CU9" s="216"/>
      <c r="CV9" s="87"/>
      <c r="CW9" s="216"/>
      <c r="CX9" s="88"/>
      <c r="CY9" s="87"/>
      <c r="CZ9" s="87"/>
      <c r="DA9" s="216">
        <v>1.9</v>
      </c>
      <c r="DB9" s="215">
        <f>DA9*'р 3'!DO8</f>
        <v>1501</v>
      </c>
      <c r="DC9" s="216"/>
      <c r="DD9" s="215"/>
      <c r="DE9" s="87"/>
      <c r="DF9" s="218"/>
      <c r="DG9" s="216"/>
      <c r="DH9" s="219">
        <f>DG9*'р 3'!DF8</f>
        <v>0</v>
      </c>
      <c r="DI9" s="88"/>
      <c r="DJ9" s="214"/>
    </row>
    <row r="10" spans="1:114" s="43" customFormat="1" ht="11.25" customHeight="1">
      <c r="A10" s="236" t="s">
        <v>374</v>
      </c>
      <c r="B10" s="135">
        <v>6600</v>
      </c>
      <c r="C10" s="155">
        <f t="shared" si="6"/>
        <v>6600</v>
      </c>
      <c r="D10" s="64" t="str">
        <f t="shared" si="0"/>
        <v>УРА!</v>
      </c>
      <c r="E10" s="135">
        <v>6000</v>
      </c>
      <c r="F10" s="135">
        <v>600</v>
      </c>
      <c r="G10" s="103"/>
      <c r="H10" s="396">
        <f t="shared" si="1"/>
        <v>0</v>
      </c>
      <c r="I10" s="156" t="str">
        <f t="shared" si="7"/>
        <v>УРА!</v>
      </c>
      <c r="J10" s="101"/>
      <c r="K10" s="135"/>
      <c r="L10" s="135"/>
      <c r="M10" s="157">
        <v>0</v>
      </c>
      <c r="N10" s="158" t="str">
        <f t="shared" si="8"/>
        <v>УРА!</v>
      </c>
      <c r="O10" s="135"/>
      <c r="P10" s="135"/>
      <c r="Q10" s="135">
        <v>254</v>
      </c>
      <c r="R10" s="104">
        <f t="shared" si="9"/>
        <v>254</v>
      </c>
      <c r="S10" s="158" t="str">
        <f t="shared" si="2"/>
        <v>УРА!</v>
      </c>
      <c r="T10" s="135"/>
      <c r="U10" s="83">
        <v>254</v>
      </c>
      <c r="V10" s="135">
        <f t="shared" si="10"/>
        <v>254</v>
      </c>
      <c r="W10" s="104">
        <f t="shared" si="11"/>
        <v>254</v>
      </c>
      <c r="X10" s="158" t="str">
        <f t="shared" si="12"/>
        <v>УРА!</v>
      </c>
      <c r="Y10" s="135">
        <f t="shared" si="13"/>
        <v>0</v>
      </c>
      <c r="Z10" s="135">
        <f t="shared" si="14"/>
        <v>254</v>
      </c>
      <c r="AA10" s="135"/>
      <c r="AB10" s="155">
        <v>0</v>
      </c>
      <c r="AC10" s="159" t="str">
        <f t="shared" si="15"/>
        <v>УРА!</v>
      </c>
      <c r="AD10" s="135"/>
      <c r="AE10" s="135"/>
      <c r="AF10" s="135"/>
      <c r="AG10" s="155">
        <v>0</v>
      </c>
      <c r="AH10" s="159" t="str">
        <f t="shared" si="16"/>
        <v>УРА!</v>
      </c>
      <c r="AI10" s="135"/>
      <c r="AJ10" s="135"/>
      <c r="AK10" s="135"/>
      <c r="AL10" s="239"/>
      <c r="AM10" s="159"/>
      <c r="AN10" s="135"/>
      <c r="AO10" s="135"/>
      <c r="AP10" s="135"/>
      <c r="AQ10" s="155">
        <f t="shared" si="3"/>
        <v>0</v>
      </c>
      <c r="AR10" s="159" t="str">
        <f t="shared" si="17"/>
        <v>УРА!</v>
      </c>
      <c r="AS10" s="135"/>
      <c r="AT10" s="135"/>
      <c r="AU10" s="57">
        <v>0</v>
      </c>
      <c r="AV10" s="213">
        <v>0</v>
      </c>
      <c r="AW10" s="99"/>
      <c r="AX10" s="101">
        <f>AW10*'р 3'!CV9</f>
        <v>0</v>
      </c>
      <c r="AY10" s="101"/>
      <c r="AZ10" s="101">
        <f>AY10*'р 3'!DB9</f>
        <v>0</v>
      </c>
      <c r="BA10" s="99"/>
      <c r="BB10" s="101">
        <v>0</v>
      </c>
      <c r="BC10" s="132"/>
      <c r="BD10" s="99">
        <v>0</v>
      </c>
      <c r="BE10" s="101"/>
      <c r="BF10" s="101">
        <v>0</v>
      </c>
      <c r="BG10" s="99"/>
      <c r="BH10" s="101">
        <v>0</v>
      </c>
      <c r="BI10" s="101">
        <v>19.02</v>
      </c>
      <c r="BJ10" s="101">
        <v>114120</v>
      </c>
      <c r="BK10" s="101"/>
      <c r="BL10" s="101">
        <v>0</v>
      </c>
      <c r="BM10" s="101"/>
      <c r="BN10" s="101">
        <v>0</v>
      </c>
      <c r="BO10" s="389">
        <v>1350.7</v>
      </c>
      <c r="BP10" s="101">
        <f t="shared" si="18"/>
        <v>0</v>
      </c>
      <c r="BQ10" s="99"/>
      <c r="BR10" s="223">
        <v>0</v>
      </c>
      <c r="BS10" s="101"/>
      <c r="BT10" s="101">
        <f>BS10*'р 3'!CV9</f>
        <v>0</v>
      </c>
      <c r="BU10" s="101"/>
      <c r="BV10" s="101">
        <f>BU10*'р 3'!CW9</f>
        <v>0</v>
      </c>
      <c r="BW10" s="99"/>
      <c r="BX10" s="101">
        <v>0</v>
      </c>
      <c r="BY10" s="99"/>
      <c r="BZ10" s="101">
        <v>0</v>
      </c>
      <c r="CA10" s="101">
        <v>0</v>
      </c>
      <c r="CB10" s="101">
        <v>0</v>
      </c>
      <c r="CC10" s="99"/>
      <c r="CD10" s="101">
        <v>0</v>
      </c>
      <c r="CE10" s="101">
        <v>19.02</v>
      </c>
      <c r="CF10" s="330">
        <f t="shared" si="4"/>
        <v>114120</v>
      </c>
      <c r="CG10" s="101"/>
      <c r="CH10" s="101">
        <v>0</v>
      </c>
      <c r="CI10" s="99"/>
      <c r="CJ10" s="101">
        <f t="shared" si="5"/>
        <v>343077.8</v>
      </c>
      <c r="CK10" s="101">
        <v>1350.7</v>
      </c>
      <c r="CL10" s="101">
        <v>0</v>
      </c>
      <c r="CM10" s="99"/>
      <c r="CN10" s="99">
        <v>0</v>
      </c>
      <c r="CO10" s="216"/>
      <c r="CP10" s="217"/>
      <c r="CQ10" s="218"/>
      <c r="CR10" s="219"/>
      <c r="CS10" s="216"/>
      <c r="CT10" s="215"/>
      <c r="CU10" s="216"/>
      <c r="CV10" s="87"/>
      <c r="CW10" s="216"/>
      <c r="CX10" s="88">
        <v>0</v>
      </c>
      <c r="CY10" s="87"/>
      <c r="CZ10" s="87">
        <v>0</v>
      </c>
      <c r="DA10" s="216">
        <v>1.5</v>
      </c>
      <c r="DB10" s="215">
        <f>DA10*'р 3'!DO9</f>
        <v>2002.5</v>
      </c>
      <c r="DC10" s="216"/>
      <c r="DD10" s="215">
        <v>0</v>
      </c>
      <c r="DE10" s="87"/>
      <c r="DF10" s="215">
        <v>0</v>
      </c>
      <c r="DG10" s="216"/>
      <c r="DH10" s="219">
        <f>DG10*'р 3'!DF9</f>
        <v>0</v>
      </c>
      <c r="DI10" s="88"/>
      <c r="DJ10" s="214">
        <v>0</v>
      </c>
    </row>
    <row r="11" spans="1:114" s="43" customFormat="1" ht="17.100000000000001" customHeight="1">
      <c r="A11" s="151" t="s">
        <v>394</v>
      </c>
      <c r="B11" s="135">
        <v>6279</v>
      </c>
      <c r="C11" s="155">
        <f t="shared" si="6"/>
        <v>6279</v>
      </c>
      <c r="D11" s="64" t="str">
        <f t="shared" si="0"/>
        <v>УРА!</v>
      </c>
      <c r="E11" s="135">
        <v>5975</v>
      </c>
      <c r="F11" s="135">
        <v>304</v>
      </c>
      <c r="G11" s="103"/>
      <c r="H11" s="396">
        <f t="shared" si="1"/>
        <v>0</v>
      </c>
      <c r="I11" s="156" t="str">
        <f t="shared" si="7"/>
        <v>УРА!</v>
      </c>
      <c r="J11" s="101"/>
      <c r="K11" s="135"/>
      <c r="L11" s="135"/>
      <c r="M11" s="157">
        <v>0</v>
      </c>
      <c r="N11" s="158" t="str">
        <f t="shared" si="8"/>
        <v>УРА!</v>
      </c>
      <c r="O11" s="135"/>
      <c r="P11" s="135"/>
      <c r="Q11" s="135">
        <v>696</v>
      </c>
      <c r="R11" s="104">
        <v>696</v>
      </c>
      <c r="S11" s="158" t="str">
        <f t="shared" si="2"/>
        <v>УРА!</v>
      </c>
      <c r="T11" s="135">
        <v>7</v>
      </c>
      <c r="U11" s="83">
        <v>592</v>
      </c>
      <c r="V11" s="135">
        <f t="shared" si="10"/>
        <v>696</v>
      </c>
      <c r="W11" s="104">
        <v>696</v>
      </c>
      <c r="X11" s="158" t="str">
        <f t="shared" si="12"/>
        <v>УРА!</v>
      </c>
      <c r="Y11" s="135">
        <f t="shared" si="13"/>
        <v>7</v>
      </c>
      <c r="Z11" s="135">
        <f t="shared" si="14"/>
        <v>592</v>
      </c>
      <c r="AA11" s="135"/>
      <c r="AB11" s="155">
        <v>0</v>
      </c>
      <c r="AC11" s="159" t="str">
        <f t="shared" si="15"/>
        <v>УРА!</v>
      </c>
      <c r="AD11" s="135"/>
      <c r="AE11" s="135"/>
      <c r="AF11" s="135"/>
      <c r="AG11" s="155">
        <v>0</v>
      </c>
      <c r="AH11" s="159" t="str">
        <f t="shared" si="16"/>
        <v>УРА!</v>
      </c>
      <c r="AI11" s="135"/>
      <c r="AJ11" s="135"/>
      <c r="AK11" s="135"/>
      <c r="AL11" s="239"/>
      <c r="AM11" s="159"/>
      <c r="AN11" s="135"/>
      <c r="AO11" s="135"/>
      <c r="AP11" s="135"/>
      <c r="AQ11" s="155">
        <f t="shared" si="3"/>
        <v>0</v>
      </c>
      <c r="AR11" s="159" t="str">
        <f t="shared" si="17"/>
        <v>УРА!</v>
      </c>
      <c r="AS11" s="135"/>
      <c r="AT11" s="135"/>
      <c r="AU11" s="57">
        <v>0</v>
      </c>
      <c r="AV11" s="213">
        <v>0</v>
      </c>
      <c r="AW11" s="100"/>
      <c r="AX11" s="101">
        <f>AW11*'р 3'!CV10</f>
        <v>0</v>
      </c>
      <c r="AY11" s="101"/>
      <c r="AZ11" s="101">
        <f>AY11*'р 3'!DB10</f>
        <v>0</v>
      </c>
      <c r="BA11" s="99"/>
      <c r="BB11" s="101">
        <v>0</v>
      </c>
      <c r="BC11" s="132"/>
      <c r="BD11" s="99">
        <v>0</v>
      </c>
      <c r="BE11" s="101"/>
      <c r="BF11" s="101">
        <v>0</v>
      </c>
      <c r="BG11" s="99">
        <v>0</v>
      </c>
      <c r="BH11" s="101">
        <v>0</v>
      </c>
      <c r="BI11" s="101">
        <v>21.03</v>
      </c>
      <c r="BJ11" s="101">
        <v>125655.35</v>
      </c>
      <c r="BK11" s="101"/>
      <c r="BL11" s="101">
        <v>0</v>
      </c>
      <c r="BM11" s="100"/>
      <c r="BN11" s="101">
        <v>0</v>
      </c>
      <c r="BO11" s="101">
        <v>1485.4</v>
      </c>
      <c r="BP11" s="101">
        <v>10336.9</v>
      </c>
      <c r="BQ11" s="99"/>
      <c r="BR11" s="223">
        <v>0</v>
      </c>
      <c r="BS11" s="101"/>
      <c r="BT11" s="101">
        <f>BS11*'р 3'!CV10</f>
        <v>0</v>
      </c>
      <c r="BU11" s="101"/>
      <c r="BV11" s="101">
        <f>BU11*'р 3'!CW10</f>
        <v>0</v>
      </c>
      <c r="BW11" s="99"/>
      <c r="BX11" s="101">
        <v>0</v>
      </c>
      <c r="BY11" s="128"/>
      <c r="BZ11" s="101">
        <v>0</v>
      </c>
      <c r="CA11" s="101"/>
      <c r="CB11" s="101">
        <v>0</v>
      </c>
      <c r="CC11" s="99">
        <v>0</v>
      </c>
      <c r="CE11" s="101">
        <v>21.03</v>
      </c>
      <c r="CF11" s="330">
        <f t="shared" si="4"/>
        <v>125654.25</v>
      </c>
      <c r="CG11" s="101"/>
      <c r="CH11" s="101">
        <v>0</v>
      </c>
      <c r="CI11" s="101"/>
      <c r="CJ11" s="101">
        <v>10336.9</v>
      </c>
      <c r="CK11" s="101">
        <v>1485.4</v>
      </c>
      <c r="CL11" s="101">
        <v>10336.9</v>
      </c>
      <c r="CM11" s="99"/>
      <c r="CN11" s="99">
        <v>0</v>
      </c>
      <c r="CO11" s="216"/>
      <c r="CP11" s="217"/>
      <c r="CQ11" s="218"/>
      <c r="CR11" s="219"/>
      <c r="CS11" s="216"/>
      <c r="CT11" s="215"/>
      <c r="CU11" s="216"/>
      <c r="CV11" s="87"/>
      <c r="CW11" s="216"/>
      <c r="CX11" s="88">
        <v>0</v>
      </c>
      <c r="CY11" s="87"/>
      <c r="CZ11" s="87">
        <v>0</v>
      </c>
      <c r="DA11" s="216">
        <v>2.411</v>
      </c>
      <c r="DB11" s="215">
        <f>DA11*'р 3'!DO10</f>
        <v>1991.49</v>
      </c>
      <c r="DC11" s="216"/>
      <c r="DD11" s="215">
        <v>0</v>
      </c>
      <c r="DE11" s="129"/>
      <c r="DF11" s="215">
        <v>0</v>
      </c>
      <c r="DG11" s="216">
        <v>1.46</v>
      </c>
      <c r="DH11" s="219">
        <f>DG11*'р 3'!DF10</f>
        <v>106.58</v>
      </c>
      <c r="DI11" s="88"/>
      <c r="DJ11" s="214">
        <v>0</v>
      </c>
    </row>
    <row r="12" spans="1:114" s="43" customFormat="1" ht="17.100000000000001" customHeight="1">
      <c r="A12" s="151" t="s">
        <v>375</v>
      </c>
      <c r="B12" s="136">
        <v>7440</v>
      </c>
      <c r="C12" s="155">
        <f t="shared" si="6"/>
        <v>3245</v>
      </c>
      <c r="D12" s="64" t="str">
        <f t="shared" si="0"/>
        <v>УРА!</v>
      </c>
      <c r="E12" s="135">
        <v>2540</v>
      </c>
      <c r="F12" s="135">
        <v>705</v>
      </c>
      <c r="G12" s="103"/>
      <c r="H12" s="396">
        <f t="shared" si="1"/>
        <v>0</v>
      </c>
      <c r="I12" s="156" t="str">
        <f t="shared" si="7"/>
        <v>УРА!</v>
      </c>
      <c r="J12" s="101"/>
      <c r="K12" s="135"/>
      <c r="L12" s="136"/>
      <c r="M12" s="157">
        <v>0</v>
      </c>
      <c r="N12" s="158" t="str">
        <f t="shared" si="8"/>
        <v>УРА!</v>
      </c>
      <c r="O12" s="136"/>
      <c r="P12" s="136"/>
      <c r="Q12" s="135">
        <v>481</v>
      </c>
      <c r="R12" s="104">
        <f t="shared" si="9"/>
        <v>422</v>
      </c>
      <c r="S12" s="158" t="str">
        <f t="shared" si="2"/>
        <v>УРА!</v>
      </c>
      <c r="T12" s="135">
        <v>14</v>
      </c>
      <c r="U12" s="83">
        <v>408</v>
      </c>
      <c r="V12" s="135">
        <f t="shared" si="10"/>
        <v>481</v>
      </c>
      <c r="W12" s="104">
        <f t="shared" si="11"/>
        <v>422</v>
      </c>
      <c r="X12" s="158" t="str">
        <f t="shared" si="12"/>
        <v>УРА!</v>
      </c>
      <c r="Y12" s="135">
        <f t="shared" si="13"/>
        <v>14</v>
      </c>
      <c r="Z12" s="135">
        <f t="shared" si="14"/>
        <v>408</v>
      </c>
      <c r="AA12" s="135"/>
      <c r="AB12" s="155">
        <v>0</v>
      </c>
      <c r="AC12" s="159" t="str">
        <f t="shared" si="15"/>
        <v>УРА!</v>
      </c>
      <c r="AD12" s="135"/>
      <c r="AE12" s="135"/>
      <c r="AF12" s="135"/>
      <c r="AG12" s="155">
        <v>0</v>
      </c>
      <c r="AH12" s="159" t="str">
        <f t="shared" si="16"/>
        <v>УРА!</v>
      </c>
      <c r="AI12" s="135"/>
      <c r="AJ12" s="135"/>
      <c r="AK12" s="135"/>
      <c r="AL12" s="239"/>
      <c r="AM12" s="159"/>
      <c r="AN12" s="135"/>
      <c r="AO12" s="135"/>
      <c r="AP12" s="135"/>
      <c r="AQ12" s="155">
        <f t="shared" si="3"/>
        <v>0</v>
      </c>
      <c r="AR12" s="159" t="str">
        <f t="shared" si="17"/>
        <v>УРА!</v>
      </c>
      <c r="AS12" s="135"/>
      <c r="AT12" s="135"/>
      <c r="AU12" s="57">
        <v>0</v>
      </c>
      <c r="AV12" s="213">
        <v>0</v>
      </c>
      <c r="AW12" s="101"/>
      <c r="AX12" s="101">
        <f>AW12*'р 3'!CV11</f>
        <v>0</v>
      </c>
      <c r="AY12" s="101"/>
      <c r="AZ12" s="101">
        <f>AY12*'р 3'!DB11</f>
        <v>0</v>
      </c>
      <c r="BA12" s="99"/>
      <c r="BB12" s="101">
        <v>0</v>
      </c>
      <c r="BC12" s="132"/>
      <c r="BD12" s="99">
        <v>0</v>
      </c>
      <c r="BE12" s="99"/>
      <c r="BF12" s="101">
        <v>0</v>
      </c>
      <c r="BG12" s="99"/>
      <c r="BH12" s="101">
        <v>0</v>
      </c>
      <c r="BI12" s="101">
        <v>17.47</v>
      </c>
      <c r="BJ12" s="101">
        <v>44373.8</v>
      </c>
      <c r="BK12" s="101"/>
      <c r="BL12" s="101">
        <v>0</v>
      </c>
      <c r="BM12" s="101"/>
      <c r="BN12" s="101">
        <v>0</v>
      </c>
      <c r="BO12" s="390">
        <v>1263.5</v>
      </c>
      <c r="BP12" s="101">
        <v>17689</v>
      </c>
      <c r="BQ12" s="99"/>
      <c r="BR12" s="223">
        <v>0</v>
      </c>
      <c r="BS12" s="101"/>
      <c r="BT12" s="101">
        <f>BS12*'р 3'!CV11</f>
        <v>0</v>
      </c>
      <c r="BU12" s="101"/>
      <c r="BV12" s="101">
        <f>BU12*'р 3'!CW11</f>
        <v>0</v>
      </c>
      <c r="BW12" s="99"/>
      <c r="BX12" s="101">
        <v>0</v>
      </c>
      <c r="BY12" s="99"/>
      <c r="BZ12" s="101">
        <v>0</v>
      </c>
      <c r="CA12" s="99"/>
      <c r="CB12" s="101">
        <v>0</v>
      </c>
      <c r="CC12" s="99"/>
      <c r="CD12" s="101">
        <v>0</v>
      </c>
      <c r="CE12" s="101">
        <v>17.47</v>
      </c>
      <c r="CF12" s="330">
        <f t="shared" si="4"/>
        <v>44373.8</v>
      </c>
      <c r="CG12" s="101"/>
      <c r="CH12" s="101">
        <v>0</v>
      </c>
      <c r="CI12" s="99"/>
      <c r="CJ12" s="101"/>
      <c r="CK12" s="101">
        <v>1263.5</v>
      </c>
      <c r="CL12" s="101">
        <f t="shared" ref="CL12:CL27" si="19">BO12*Y12</f>
        <v>17689</v>
      </c>
      <c r="CM12" s="99"/>
      <c r="CN12" s="99">
        <v>0</v>
      </c>
      <c r="CO12" s="216"/>
      <c r="CP12" s="217"/>
      <c r="CQ12" s="218"/>
      <c r="CR12" s="219"/>
      <c r="CS12" s="216"/>
      <c r="CT12" s="215"/>
      <c r="CU12" s="216"/>
      <c r="CV12" s="87"/>
      <c r="CW12" s="221"/>
      <c r="CX12" s="88">
        <v>0</v>
      </c>
      <c r="CY12" s="87"/>
      <c r="CZ12" s="87">
        <v>0</v>
      </c>
      <c r="DA12" s="216">
        <v>1.2</v>
      </c>
      <c r="DB12" s="215">
        <f>DA12*'р 3'!DO11</f>
        <v>680.4</v>
      </c>
      <c r="DC12" s="216"/>
      <c r="DD12" s="215">
        <v>0</v>
      </c>
      <c r="DE12" s="129"/>
      <c r="DF12" s="215">
        <v>0</v>
      </c>
      <c r="DG12" s="221">
        <v>5.8000000000000003E-2</v>
      </c>
      <c r="DH12" s="219">
        <f>DG12*'р 3'!DF11</f>
        <v>10.32</v>
      </c>
      <c r="DI12" s="221"/>
      <c r="DJ12" s="214">
        <v>0</v>
      </c>
    </row>
    <row r="13" spans="1:114" s="43" customFormat="1" ht="17.100000000000001" customHeight="1">
      <c r="A13" s="236" t="s">
        <v>376</v>
      </c>
      <c r="B13" s="135">
        <v>7130</v>
      </c>
      <c r="C13" s="155">
        <f t="shared" si="6"/>
        <v>7005</v>
      </c>
      <c r="D13" s="64" t="str">
        <f t="shared" si="0"/>
        <v>УРА!</v>
      </c>
      <c r="E13" s="135">
        <v>5375</v>
      </c>
      <c r="F13" s="135">
        <v>1630</v>
      </c>
      <c r="G13" s="103"/>
      <c r="H13" s="396">
        <f t="shared" si="1"/>
        <v>0</v>
      </c>
      <c r="I13" s="156" t="str">
        <f t="shared" si="7"/>
        <v>УРА!</v>
      </c>
      <c r="J13" s="101"/>
      <c r="K13" s="135"/>
      <c r="L13" s="135"/>
      <c r="M13" s="157">
        <v>0</v>
      </c>
      <c r="N13" s="158" t="str">
        <f t="shared" si="8"/>
        <v>УРА!</v>
      </c>
      <c r="O13" s="135"/>
      <c r="P13" s="135"/>
      <c r="Q13" s="135">
        <v>609</v>
      </c>
      <c r="R13" s="104">
        <f t="shared" si="9"/>
        <v>592</v>
      </c>
      <c r="S13" s="158" t="str">
        <f t="shared" si="2"/>
        <v>УРА!</v>
      </c>
      <c r="T13" s="135">
        <v>78</v>
      </c>
      <c r="U13" s="83">
        <v>514</v>
      </c>
      <c r="V13" s="135">
        <f t="shared" si="10"/>
        <v>609</v>
      </c>
      <c r="W13" s="104">
        <f t="shared" si="11"/>
        <v>592</v>
      </c>
      <c r="X13" s="158" t="str">
        <f t="shared" si="12"/>
        <v>УРА!</v>
      </c>
      <c r="Y13" s="135">
        <f t="shared" si="13"/>
        <v>78</v>
      </c>
      <c r="Z13" s="135">
        <f t="shared" si="14"/>
        <v>514</v>
      </c>
      <c r="AA13" s="135"/>
      <c r="AB13" s="155">
        <v>0</v>
      </c>
      <c r="AC13" s="159" t="str">
        <f t="shared" si="15"/>
        <v>УРА!</v>
      </c>
      <c r="AD13" s="135"/>
      <c r="AE13" s="135"/>
      <c r="AF13" s="135"/>
      <c r="AG13" s="155">
        <v>0</v>
      </c>
      <c r="AH13" s="159" t="str">
        <f t="shared" si="16"/>
        <v>УРА!</v>
      </c>
      <c r="AI13" s="135"/>
      <c r="AJ13" s="135"/>
      <c r="AK13" s="135"/>
      <c r="AL13" s="239"/>
      <c r="AM13" s="159"/>
      <c r="AN13" s="135"/>
      <c r="AO13" s="135"/>
      <c r="AP13" s="135"/>
      <c r="AQ13" s="155">
        <f t="shared" si="3"/>
        <v>0</v>
      </c>
      <c r="AR13" s="159" t="str">
        <f t="shared" si="17"/>
        <v>УРА!</v>
      </c>
      <c r="AS13" s="135"/>
      <c r="AT13" s="135"/>
      <c r="AU13" s="57">
        <v>0</v>
      </c>
      <c r="AV13" s="213">
        <v>0</v>
      </c>
      <c r="AW13" s="101"/>
      <c r="AX13" s="101">
        <f>AW13*'р 3'!CV12</f>
        <v>0</v>
      </c>
      <c r="AY13" s="101"/>
      <c r="AZ13" s="101">
        <f>AY13*'р 3'!DB12</f>
        <v>0</v>
      </c>
      <c r="BA13" s="99"/>
      <c r="BB13" s="101">
        <v>0</v>
      </c>
      <c r="BC13" s="132"/>
      <c r="BD13" s="99">
        <v>0</v>
      </c>
      <c r="BE13" s="101"/>
      <c r="BF13" s="101">
        <v>0</v>
      </c>
      <c r="BG13" s="99"/>
      <c r="BH13" s="101">
        <v>0</v>
      </c>
      <c r="BI13" s="101">
        <v>21.42</v>
      </c>
      <c r="BJ13" s="101">
        <v>115132.5</v>
      </c>
      <c r="BK13" s="101"/>
      <c r="BL13" s="101">
        <v>0</v>
      </c>
      <c r="BM13" s="101"/>
      <c r="BN13" s="101">
        <v>0</v>
      </c>
      <c r="BO13" s="296">
        <v>1251.9000000000001</v>
      </c>
      <c r="BP13" s="101">
        <v>97648.2</v>
      </c>
      <c r="BQ13" s="99"/>
      <c r="BR13" s="223">
        <v>0</v>
      </c>
      <c r="BS13" s="101"/>
      <c r="BT13" s="101">
        <f>BS13*'р 3'!CV12</f>
        <v>0</v>
      </c>
      <c r="BU13" s="101"/>
      <c r="BV13" s="101">
        <f>BU13*'р 3'!DG11</f>
        <v>0</v>
      </c>
      <c r="BW13" s="99"/>
      <c r="BX13" s="101">
        <v>0</v>
      </c>
      <c r="BY13" s="99"/>
      <c r="BZ13" s="101">
        <v>0</v>
      </c>
      <c r="CA13" s="101"/>
      <c r="CB13" s="101">
        <v>0</v>
      </c>
      <c r="CC13" s="99"/>
      <c r="CD13" s="101">
        <v>0</v>
      </c>
      <c r="CE13" s="101">
        <v>21.42</v>
      </c>
      <c r="CF13" s="330">
        <f t="shared" si="4"/>
        <v>115132.5</v>
      </c>
      <c r="CG13" s="101"/>
      <c r="CH13" s="101">
        <v>0</v>
      </c>
      <c r="CI13" s="99"/>
      <c r="CJ13" s="101"/>
      <c r="CK13" s="101">
        <v>1251.9000000000001</v>
      </c>
      <c r="CL13" s="101">
        <f t="shared" si="19"/>
        <v>97648.2</v>
      </c>
      <c r="CM13" s="99"/>
      <c r="CN13" s="99">
        <v>0</v>
      </c>
      <c r="CO13" s="216"/>
      <c r="CP13" s="217"/>
      <c r="CQ13" s="218">
        <v>18.5</v>
      </c>
      <c r="CR13" s="219"/>
      <c r="CS13" s="216"/>
      <c r="CT13" s="215"/>
      <c r="CU13" s="216"/>
      <c r="CV13" s="87"/>
      <c r="CW13" s="216"/>
      <c r="CX13" s="88">
        <v>0</v>
      </c>
      <c r="CY13" s="87"/>
      <c r="CZ13" s="87">
        <v>0</v>
      </c>
      <c r="DA13" s="216">
        <v>1.9</v>
      </c>
      <c r="DB13" s="215">
        <f>DA13*'р 3'!DO12</f>
        <v>1854.4</v>
      </c>
      <c r="DC13" s="216"/>
      <c r="DD13" s="215">
        <v>0</v>
      </c>
      <c r="DE13" s="87"/>
      <c r="DF13" s="215">
        <v>0</v>
      </c>
      <c r="DG13" s="216">
        <v>0.03</v>
      </c>
      <c r="DH13" s="219">
        <f>DG13*'р 3'!DF12</f>
        <v>25.47</v>
      </c>
      <c r="DI13" s="88"/>
      <c r="DJ13" s="214">
        <v>0</v>
      </c>
    </row>
    <row r="14" spans="1:114" s="43" customFormat="1" ht="17.100000000000001" customHeight="1">
      <c r="A14" s="151" t="s">
        <v>377</v>
      </c>
      <c r="B14" s="135">
        <v>4241</v>
      </c>
      <c r="C14" s="155">
        <f t="shared" si="6"/>
        <v>3143</v>
      </c>
      <c r="D14" s="64" t="str">
        <f t="shared" si="0"/>
        <v>УРА!</v>
      </c>
      <c r="E14" s="135">
        <v>2935</v>
      </c>
      <c r="F14" s="135">
        <v>208</v>
      </c>
      <c r="G14" s="103"/>
      <c r="H14" s="396">
        <f t="shared" si="1"/>
        <v>0</v>
      </c>
      <c r="I14" s="156" t="str">
        <f t="shared" si="7"/>
        <v>УРА!</v>
      </c>
      <c r="J14" s="101"/>
      <c r="K14" s="135"/>
      <c r="L14" s="135"/>
      <c r="M14" s="157">
        <v>0</v>
      </c>
      <c r="N14" s="158" t="str">
        <f t="shared" si="8"/>
        <v>УРА!</v>
      </c>
      <c r="O14" s="135"/>
      <c r="P14" s="135"/>
      <c r="Q14" s="135">
        <v>283</v>
      </c>
      <c r="R14" s="104">
        <f t="shared" si="9"/>
        <v>283</v>
      </c>
      <c r="S14" s="158" t="str">
        <f t="shared" si="2"/>
        <v>УРА!</v>
      </c>
      <c r="T14" s="135">
        <v>0</v>
      </c>
      <c r="U14" s="83">
        <v>283</v>
      </c>
      <c r="V14" s="135">
        <f t="shared" si="10"/>
        <v>283</v>
      </c>
      <c r="W14" s="104">
        <f t="shared" si="11"/>
        <v>283</v>
      </c>
      <c r="X14" s="158" t="str">
        <f t="shared" si="12"/>
        <v>УРА!</v>
      </c>
      <c r="Y14" s="135">
        <f t="shared" si="13"/>
        <v>0</v>
      </c>
      <c r="Z14" s="135">
        <f t="shared" si="14"/>
        <v>283</v>
      </c>
      <c r="AA14" s="135"/>
      <c r="AB14" s="155">
        <v>0</v>
      </c>
      <c r="AC14" s="159" t="str">
        <f t="shared" si="15"/>
        <v>УРА!</v>
      </c>
      <c r="AD14" s="135"/>
      <c r="AE14" s="135"/>
      <c r="AF14" s="135"/>
      <c r="AG14" s="155">
        <v>0</v>
      </c>
      <c r="AH14" s="159" t="str">
        <f t="shared" si="16"/>
        <v>УРА!</v>
      </c>
      <c r="AI14" s="135"/>
      <c r="AJ14" s="135"/>
      <c r="AK14" s="135"/>
      <c r="AL14" s="239"/>
      <c r="AM14" s="159"/>
      <c r="AN14" s="135"/>
      <c r="AO14" s="135"/>
      <c r="AP14" s="135"/>
      <c r="AQ14" s="155">
        <f t="shared" si="3"/>
        <v>0</v>
      </c>
      <c r="AR14" s="159" t="str">
        <f t="shared" si="17"/>
        <v>УРА!</v>
      </c>
      <c r="AS14" s="135"/>
      <c r="AT14" s="135"/>
      <c r="AU14" s="135"/>
      <c r="AV14" s="213"/>
      <c r="AW14" s="101"/>
      <c r="AX14" s="101">
        <f>AW14*'р 3'!CV13</f>
        <v>0</v>
      </c>
      <c r="AY14" s="101"/>
      <c r="AZ14" s="101">
        <f>AY14*'р 3'!DB13</f>
        <v>0</v>
      </c>
      <c r="BA14" s="99"/>
      <c r="BB14" s="101">
        <v>0</v>
      </c>
      <c r="BC14" s="132"/>
      <c r="BD14" s="99">
        <v>0</v>
      </c>
      <c r="BE14" s="101"/>
      <c r="BF14" s="101">
        <v>0</v>
      </c>
      <c r="BG14" s="161"/>
      <c r="BH14" s="101">
        <v>0</v>
      </c>
      <c r="BI14" s="101">
        <v>18.18</v>
      </c>
      <c r="BJ14" s="101">
        <v>53358.3</v>
      </c>
      <c r="BK14" s="101"/>
      <c r="BL14" s="101">
        <v>0</v>
      </c>
      <c r="BM14" s="100"/>
      <c r="BN14" s="101">
        <v>0</v>
      </c>
      <c r="BO14" s="389">
        <v>1320.6</v>
      </c>
      <c r="BP14" s="101">
        <v>0</v>
      </c>
      <c r="BQ14" s="99"/>
      <c r="BR14" s="223">
        <v>0</v>
      </c>
      <c r="BS14" s="101"/>
      <c r="BT14" s="101">
        <f>BS14*'р 3'!CV13</f>
        <v>0</v>
      </c>
      <c r="BU14" s="101"/>
      <c r="BV14" s="101">
        <f>BU14*'р 3'!CW13</f>
        <v>0</v>
      </c>
      <c r="BW14" s="99"/>
      <c r="BX14" s="101">
        <v>0</v>
      </c>
      <c r="BY14" s="99"/>
      <c r="BZ14" s="101">
        <v>0</v>
      </c>
      <c r="CA14" s="101"/>
      <c r="CB14" s="101">
        <v>0</v>
      </c>
      <c r="CC14" s="161"/>
      <c r="CD14" s="101">
        <v>0</v>
      </c>
      <c r="CE14" s="101">
        <v>18.18</v>
      </c>
      <c r="CF14" s="330">
        <f t="shared" si="4"/>
        <v>53358.3</v>
      </c>
      <c r="CG14" s="101"/>
      <c r="CH14" s="101">
        <v>0</v>
      </c>
      <c r="CI14" s="100"/>
      <c r="CJ14" s="101"/>
      <c r="CK14" s="101">
        <v>1320.6</v>
      </c>
      <c r="CL14" s="101">
        <f t="shared" si="19"/>
        <v>0</v>
      </c>
      <c r="CM14" s="99"/>
      <c r="CN14" s="99">
        <v>0</v>
      </c>
      <c r="CO14" s="216"/>
      <c r="CP14" s="217"/>
      <c r="CQ14" s="218"/>
      <c r="CR14" s="219"/>
      <c r="CS14" s="216"/>
      <c r="CT14" s="215">
        <v>0</v>
      </c>
      <c r="CU14" s="216"/>
      <c r="CV14" s="87">
        <v>0</v>
      </c>
      <c r="CW14" s="216"/>
      <c r="CX14" s="88">
        <v>0</v>
      </c>
      <c r="CY14" s="87"/>
      <c r="CZ14" s="87">
        <v>0</v>
      </c>
      <c r="DA14" s="216">
        <v>1.2</v>
      </c>
      <c r="DB14" s="215">
        <f>DA14*'р 3'!DO13</f>
        <v>780</v>
      </c>
      <c r="DC14" s="216"/>
      <c r="DD14" s="215">
        <v>0</v>
      </c>
      <c r="DE14" s="216"/>
      <c r="DF14" s="215">
        <v>0</v>
      </c>
      <c r="DG14" s="216"/>
      <c r="DH14" s="219">
        <f>DG14*'р 3'!DF13</f>
        <v>0</v>
      </c>
      <c r="DI14" s="221"/>
      <c r="DJ14" s="214">
        <v>0</v>
      </c>
    </row>
    <row r="15" spans="1:114" s="43" customFormat="1" ht="20.25" customHeight="1">
      <c r="A15" s="151" t="s">
        <v>378</v>
      </c>
      <c r="B15" s="135">
        <v>3626</v>
      </c>
      <c r="C15" s="155">
        <f t="shared" si="6"/>
        <v>1153</v>
      </c>
      <c r="D15" s="64" t="str">
        <f t="shared" si="0"/>
        <v>УРА!</v>
      </c>
      <c r="E15" s="135">
        <v>900</v>
      </c>
      <c r="F15" s="135">
        <v>253</v>
      </c>
      <c r="G15" s="103"/>
      <c r="H15" s="396">
        <f t="shared" si="1"/>
        <v>0</v>
      </c>
      <c r="I15" s="156" t="str">
        <f t="shared" si="7"/>
        <v>УРА!</v>
      </c>
      <c r="J15" s="101"/>
      <c r="K15" s="135"/>
      <c r="L15" s="135"/>
      <c r="M15" s="157">
        <v>0</v>
      </c>
      <c r="N15" s="158" t="str">
        <f t="shared" si="8"/>
        <v>УРА!</v>
      </c>
      <c r="O15" s="135"/>
      <c r="P15" s="135"/>
      <c r="Q15" s="135">
        <v>414</v>
      </c>
      <c r="R15" s="104">
        <f t="shared" si="9"/>
        <v>414</v>
      </c>
      <c r="S15" s="158" t="str">
        <f t="shared" si="2"/>
        <v>УРА!</v>
      </c>
      <c r="T15" s="135"/>
      <c r="U15" s="83">
        <v>414</v>
      </c>
      <c r="V15" s="135">
        <f t="shared" si="10"/>
        <v>414</v>
      </c>
      <c r="W15" s="104">
        <f t="shared" si="11"/>
        <v>414</v>
      </c>
      <c r="X15" s="158" t="str">
        <f t="shared" si="12"/>
        <v>УРА!</v>
      </c>
      <c r="Y15" s="135">
        <f t="shared" si="13"/>
        <v>0</v>
      </c>
      <c r="Z15" s="135">
        <f t="shared" si="14"/>
        <v>414</v>
      </c>
      <c r="AA15" s="135"/>
      <c r="AB15" s="155">
        <v>0</v>
      </c>
      <c r="AC15" s="159" t="str">
        <f t="shared" si="15"/>
        <v>УРА!</v>
      </c>
      <c r="AD15" s="135"/>
      <c r="AE15" s="135"/>
      <c r="AF15" s="135"/>
      <c r="AG15" s="155">
        <v>0</v>
      </c>
      <c r="AH15" s="159" t="str">
        <f t="shared" si="16"/>
        <v>УРА!</v>
      </c>
      <c r="AI15" s="135"/>
      <c r="AJ15" s="135"/>
      <c r="AK15" s="135"/>
      <c r="AL15" s="239"/>
      <c r="AM15" s="159"/>
      <c r="AN15" s="135"/>
      <c r="AO15" s="135"/>
      <c r="AP15" s="135"/>
      <c r="AQ15" s="155">
        <f t="shared" si="3"/>
        <v>0</v>
      </c>
      <c r="AR15" s="159" t="str">
        <f t="shared" si="17"/>
        <v>УРА!</v>
      </c>
      <c r="AS15" s="135"/>
      <c r="AT15" s="135"/>
      <c r="AU15" s="135"/>
      <c r="AV15" s="213"/>
      <c r="AW15" s="101"/>
      <c r="AX15" s="101">
        <f>AW15*'р 3'!CV14</f>
        <v>0</v>
      </c>
      <c r="AY15" s="101"/>
      <c r="AZ15" s="101">
        <f>AY15*'р 3'!DB14</f>
        <v>0</v>
      </c>
      <c r="BA15" s="99"/>
      <c r="BB15" s="101">
        <v>0</v>
      </c>
      <c r="BC15" s="132"/>
      <c r="BD15" s="99">
        <v>0</v>
      </c>
      <c r="BE15" s="101"/>
      <c r="BF15" s="101">
        <v>0</v>
      </c>
      <c r="BG15" s="161"/>
      <c r="BH15" s="101">
        <v>0</v>
      </c>
      <c r="BI15" s="101">
        <v>12.21</v>
      </c>
      <c r="BJ15" s="101">
        <v>10989</v>
      </c>
      <c r="BK15" s="101"/>
      <c r="BL15" s="101">
        <v>0</v>
      </c>
      <c r="BM15" s="100"/>
      <c r="BN15" s="101">
        <v>0</v>
      </c>
      <c r="BO15" s="101">
        <v>1246.9000000000001</v>
      </c>
      <c r="BP15" s="101">
        <v>0</v>
      </c>
      <c r="BQ15" s="99"/>
      <c r="BR15" s="223">
        <v>0</v>
      </c>
      <c r="BS15" s="101"/>
      <c r="BT15" s="101">
        <f>BS15*'р 3'!CV14</f>
        <v>0</v>
      </c>
      <c r="BU15" s="101"/>
      <c r="BV15" s="101">
        <f>BU15*'р 3'!CW14</f>
        <v>0</v>
      </c>
      <c r="BW15" s="99"/>
      <c r="BX15" s="101">
        <v>0</v>
      </c>
      <c r="BY15" s="99"/>
      <c r="BZ15" s="101">
        <v>0</v>
      </c>
      <c r="CA15" s="101"/>
      <c r="CB15" s="101">
        <v>0</v>
      </c>
      <c r="CC15" s="161"/>
      <c r="CD15" s="101">
        <v>0</v>
      </c>
      <c r="CE15" s="101">
        <v>12.21</v>
      </c>
      <c r="CF15" s="330">
        <f t="shared" si="4"/>
        <v>10989</v>
      </c>
      <c r="CG15" s="101"/>
      <c r="CH15" s="101">
        <v>0</v>
      </c>
      <c r="CI15" s="100"/>
      <c r="CJ15" s="101"/>
      <c r="CK15" s="101">
        <v>1246.9000000000001</v>
      </c>
      <c r="CL15" s="101">
        <f t="shared" si="19"/>
        <v>0</v>
      </c>
      <c r="CM15" s="99"/>
      <c r="CN15" s="99">
        <v>0</v>
      </c>
      <c r="CO15" s="216"/>
      <c r="CP15" s="217"/>
      <c r="CQ15" s="218"/>
      <c r="CR15" s="219"/>
      <c r="CS15" s="216"/>
      <c r="CT15" s="215">
        <v>0</v>
      </c>
      <c r="CU15" s="216"/>
      <c r="CV15" s="87">
        <v>0</v>
      </c>
      <c r="CW15" s="216"/>
      <c r="CX15" s="88">
        <v>0</v>
      </c>
      <c r="CY15" s="87"/>
      <c r="CZ15" s="87">
        <v>0</v>
      </c>
      <c r="DA15" s="216">
        <v>2.08</v>
      </c>
      <c r="DB15" s="215">
        <f>DA15*'р 3'!DO14</f>
        <v>1006.72</v>
      </c>
      <c r="DC15" s="216"/>
      <c r="DD15" s="215">
        <v>0</v>
      </c>
      <c r="DE15" s="216"/>
      <c r="DF15" s="215">
        <v>0</v>
      </c>
      <c r="DG15" s="216"/>
      <c r="DH15" s="219">
        <f>DG15*'р 3'!DF14</f>
        <v>0</v>
      </c>
      <c r="DI15" s="221"/>
      <c r="DJ15" s="214">
        <v>0</v>
      </c>
    </row>
    <row r="16" spans="1:114" ht="18" customHeight="1">
      <c r="A16" s="384" t="s">
        <v>379</v>
      </c>
      <c r="B16" s="385">
        <v>1122</v>
      </c>
      <c r="C16" s="155">
        <f t="shared" si="6"/>
        <v>994</v>
      </c>
      <c r="D16" s="64" t="str">
        <f t="shared" si="0"/>
        <v>УРА!</v>
      </c>
      <c r="E16" s="385">
        <v>800</v>
      </c>
      <c r="F16" s="385">
        <v>194</v>
      </c>
      <c r="G16" s="103"/>
      <c r="H16" s="396">
        <f t="shared" si="1"/>
        <v>0</v>
      </c>
      <c r="I16" s="156" t="str">
        <f t="shared" si="7"/>
        <v>УРА!</v>
      </c>
      <c r="J16" s="386"/>
      <c r="N16" s="158" t="str">
        <f t="shared" si="8"/>
        <v>УРА!</v>
      </c>
      <c r="Q16" s="385">
        <v>96</v>
      </c>
      <c r="R16" s="104">
        <f t="shared" si="9"/>
        <v>96</v>
      </c>
      <c r="S16" s="158" t="str">
        <f t="shared" si="2"/>
        <v>УРА!</v>
      </c>
      <c r="U16" s="385">
        <v>96</v>
      </c>
      <c r="V16" s="135">
        <f t="shared" si="10"/>
        <v>96</v>
      </c>
      <c r="W16" s="104">
        <f t="shared" si="11"/>
        <v>96</v>
      </c>
      <c r="X16" s="158" t="str">
        <f t="shared" si="12"/>
        <v>УРА!</v>
      </c>
      <c r="Y16" s="135">
        <f t="shared" si="13"/>
        <v>0</v>
      </c>
      <c r="Z16" s="135">
        <f t="shared" si="14"/>
        <v>96</v>
      </c>
      <c r="AC16" s="159" t="str">
        <f t="shared" si="15"/>
        <v>УРА!</v>
      </c>
      <c r="AH16" s="159" t="str">
        <f t="shared" si="16"/>
        <v>УРА!</v>
      </c>
      <c r="AQ16" s="155">
        <f t="shared" si="3"/>
        <v>0</v>
      </c>
      <c r="AR16" s="159" t="str">
        <f t="shared" si="17"/>
        <v>УРА!</v>
      </c>
      <c r="AX16" s="101">
        <f>AW16*'р 3'!CV15</f>
        <v>0</v>
      </c>
      <c r="AZ16" s="101">
        <f>AY16*'р 3'!DB15</f>
        <v>0</v>
      </c>
      <c r="BI16" s="386">
        <v>18.71</v>
      </c>
      <c r="BJ16" s="101">
        <v>14968</v>
      </c>
      <c r="BO16" s="389">
        <v>1773.3</v>
      </c>
      <c r="BP16" s="101">
        <v>0</v>
      </c>
      <c r="BT16" s="101">
        <f>BS16*'р 3'!CV15</f>
        <v>0</v>
      </c>
      <c r="BV16" s="101">
        <f>BU16*'р 3'!CW15</f>
        <v>0</v>
      </c>
      <c r="CE16" s="386">
        <v>18.71</v>
      </c>
      <c r="CF16" s="330">
        <f t="shared" si="4"/>
        <v>14968</v>
      </c>
      <c r="CJ16" s="101"/>
      <c r="CK16" s="400">
        <v>1773.3</v>
      </c>
      <c r="CL16" s="101">
        <f t="shared" si="19"/>
        <v>0</v>
      </c>
      <c r="CN16" s="99"/>
      <c r="DA16" s="404">
        <v>1.5149999999999999</v>
      </c>
      <c r="DB16" s="215">
        <f>DA16*'р 3'!DO15</f>
        <v>299.97000000000003</v>
      </c>
      <c r="DH16" s="219">
        <f>DG16*'р 3'!DF15</f>
        <v>0</v>
      </c>
    </row>
    <row r="17" spans="1:114" s="43" customFormat="1" ht="17.100000000000001" customHeight="1">
      <c r="A17" s="236" t="s">
        <v>380</v>
      </c>
      <c r="B17" s="135">
        <v>4514</v>
      </c>
      <c r="C17" s="155">
        <f t="shared" si="6"/>
        <v>3974</v>
      </c>
      <c r="D17" s="64" t="str">
        <f t="shared" si="0"/>
        <v>УРА!</v>
      </c>
      <c r="E17" s="135">
        <v>3549</v>
      </c>
      <c r="F17" s="135">
        <v>425</v>
      </c>
      <c r="G17" s="103"/>
      <c r="H17" s="396">
        <f t="shared" si="1"/>
        <v>0</v>
      </c>
      <c r="I17" s="156" t="str">
        <f t="shared" si="7"/>
        <v>УРА!</v>
      </c>
      <c r="J17" s="101"/>
      <c r="K17" s="135"/>
      <c r="L17" s="135"/>
      <c r="M17" s="157">
        <v>0</v>
      </c>
      <c r="N17" s="158" t="str">
        <f t="shared" si="8"/>
        <v>УРА!</v>
      </c>
      <c r="O17" s="135"/>
      <c r="P17" s="135"/>
      <c r="Q17" s="135">
        <v>367</v>
      </c>
      <c r="R17" s="104">
        <f t="shared" si="9"/>
        <v>367</v>
      </c>
      <c r="S17" s="158" t="str">
        <f t="shared" si="2"/>
        <v>УРА!</v>
      </c>
      <c r="T17" s="135"/>
      <c r="U17" s="83">
        <v>367</v>
      </c>
      <c r="V17" s="135">
        <f t="shared" si="10"/>
        <v>367</v>
      </c>
      <c r="W17" s="104">
        <f t="shared" si="11"/>
        <v>367</v>
      </c>
      <c r="X17" s="158" t="str">
        <f t="shared" si="12"/>
        <v>УРА!</v>
      </c>
      <c r="Y17" s="135">
        <f t="shared" si="13"/>
        <v>0</v>
      </c>
      <c r="Z17" s="135">
        <f t="shared" si="14"/>
        <v>367</v>
      </c>
      <c r="AA17" s="135"/>
      <c r="AB17" s="155">
        <v>0</v>
      </c>
      <c r="AC17" s="159" t="str">
        <f t="shared" si="15"/>
        <v>УРА!</v>
      </c>
      <c r="AD17" s="135"/>
      <c r="AE17" s="135"/>
      <c r="AF17" s="135"/>
      <c r="AG17" s="155">
        <v>0</v>
      </c>
      <c r="AH17" s="159" t="str">
        <f t="shared" si="16"/>
        <v>УРА!</v>
      </c>
      <c r="AI17" s="135"/>
      <c r="AJ17" s="135"/>
      <c r="AK17" s="135"/>
      <c r="AL17" s="239"/>
      <c r="AM17" s="159"/>
      <c r="AN17" s="135"/>
      <c r="AO17" s="135"/>
      <c r="AP17" s="135"/>
      <c r="AQ17" s="155">
        <f t="shared" si="3"/>
        <v>0</v>
      </c>
      <c r="AR17" s="159" t="str">
        <f t="shared" si="17"/>
        <v>УРА!</v>
      </c>
      <c r="AS17" s="135"/>
      <c r="AT17" s="135"/>
      <c r="AU17" s="57">
        <v>0</v>
      </c>
      <c r="AV17" s="213">
        <v>0</v>
      </c>
      <c r="AW17" s="99"/>
      <c r="AX17" s="101">
        <f>AW17*'р 3'!CV16</f>
        <v>0</v>
      </c>
      <c r="AY17" s="101"/>
      <c r="AZ17" s="101">
        <f>AY17*'р 3'!DB16</f>
        <v>0</v>
      </c>
      <c r="BA17" s="99"/>
      <c r="BB17" s="101">
        <v>0</v>
      </c>
      <c r="BC17" s="132"/>
      <c r="BD17" s="99">
        <v>0</v>
      </c>
      <c r="BE17" s="101"/>
      <c r="BF17" s="101">
        <v>0</v>
      </c>
      <c r="BG17" s="99"/>
      <c r="BH17" s="101">
        <v>0</v>
      </c>
      <c r="BI17" s="101">
        <v>17.940000000000001</v>
      </c>
      <c r="BJ17" s="101">
        <v>63669.06</v>
      </c>
      <c r="BK17" s="101"/>
      <c r="BL17" s="101">
        <v>0</v>
      </c>
      <c r="BM17" s="101"/>
      <c r="BN17" s="101">
        <v>0</v>
      </c>
      <c r="BO17" s="101">
        <v>1299.4000000000001</v>
      </c>
      <c r="BP17" s="101">
        <v>0</v>
      </c>
      <c r="BQ17" s="99"/>
      <c r="BR17" s="223">
        <v>0</v>
      </c>
      <c r="BS17" s="101"/>
      <c r="BT17" s="101">
        <f>BS17*'р 3'!CV16</f>
        <v>0</v>
      </c>
      <c r="BU17" s="101"/>
      <c r="BV17" s="101">
        <f>BU17*'р 3'!CW16</f>
        <v>0</v>
      </c>
      <c r="BW17" s="99"/>
      <c r="BX17" s="101">
        <v>0</v>
      </c>
      <c r="BY17" s="99"/>
      <c r="BZ17" s="101">
        <v>0</v>
      </c>
      <c r="CA17" s="101"/>
      <c r="CB17" s="101">
        <v>0</v>
      </c>
      <c r="CC17" s="99"/>
      <c r="CD17" s="101">
        <v>0</v>
      </c>
      <c r="CE17" s="101">
        <v>17.940000000000001</v>
      </c>
      <c r="CF17" s="330">
        <f t="shared" si="4"/>
        <v>63669.06</v>
      </c>
      <c r="CG17" s="101"/>
      <c r="CH17" s="101">
        <v>0</v>
      </c>
      <c r="CI17" s="99"/>
      <c r="CJ17" s="101"/>
      <c r="CK17" s="101">
        <v>1299.4000000000001</v>
      </c>
      <c r="CL17" s="101">
        <f t="shared" si="19"/>
        <v>0</v>
      </c>
      <c r="CM17" s="99"/>
      <c r="CN17" s="99">
        <v>0</v>
      </c>
      <c r="CO17" s="216"/>
      <c r="CP17" s="217"/>
      <c r="CQ17" s="218"/>
      <c r="CR17" s="219"/>
      <c r="CS17" s="216"/>
      <c r="CT17" s="215"/>
      <c r="CU17" s="216"/>
      <c r="CV17" s="87"/>
      <c r="CW17" s="216"/>
      <c r="CX17" s="88">
        <v>0</v>
      </c>
      <c r="CY17" s="87"/>
      <c r="CZ17" s="87">
        <v>0</v>
      </c>
      <c r="DA17" s="216">
        <v>1.2</v>
      </c>
      <c r="DB17" s="215">
        <f>DA17*'р 3'!DO16</f>
        <v>1152</v>
      </c>
      <c r="DC17" s="216"/>
      <c r="DD17" s="215">
        <v>0</v>
      </c>
      <c r="DE17" s="87"/>
      <c r="DF17" s="215">
        <v>0</v>
      </c>
      <c r="DG17" s="216"/>
      <c r="DH17" s="219">
        <f>DG17*'р 3'!DF16</f>
        <v>0</v>
      </c>
      <c r="DI17" s="88"/>
      <c r="DJ17" s="214">
        <v>0</v>
      </c>
    </row>
    <row r="18" spans="1:114" s="43" customFormat="1" ht="17.100000000000001" customHeight="1">
      <c r="A18" s="151" t="s">
        <v>381</v>
      </c>
      <c r="B18" s="135">
        <v>6600</v>
      </c>
      <c r="C18" s="155">
        <f t="shared" si="6"/>
        <v>6550</v>
      </c>
      <c r="D18" s="64" t="str">
        <f t="shared" si="0"/>
        <v>УРА!</v>
      </c>
      <c r="E18" s="135">
        <v>5300</v>
      </c>
      <c r="F18" s="135">
        <v>1250</v>
      </c>
      <c r="G18" s="103"/>
      <c r="H18" s="396">
        <f t="shared" si="1"/>
        <v>0</v>
      </c>
      <c r="I18" s="156" t="str">
        <f t="shared" si="7"/>
        <v>УРА!</v>
      </c>
      <c r="J18" s="101"/>
      <c r="K18" s="135"/>
      <c r="L18" s="135"/>
      <c r="M18" s="157">
        <v>0</v>
      </c>
      <c r="N18" s="158" t="str">
        <f t="shared" si="8"/>
        <v>УРА!</v>
      </c>
      <c r="O18" s="135"/>
      <c r="P18" s="135"/>
      <c r="Q18" s="135">
        <v>686</v>
      </c>
      <c r="R18" s="104">
        <f t="shared" si="9"/>
        <v>651</v>
      </c>
      <c r="S18" s="158" t="str">
        <f t="shared" si="2"/>
        <v>УРА!</v>
      </c>
      <c r="T18" s="135"/>
      <c r="U18" s="83">
        <v>651</v>
      </c>
      <c r="V18" s="135">
        <f t="shared" si="10"/>
        <v>686</v>
      </c>
      <c r="W18" s="104">
        <f t="shared" si="11"/>
        <v>651</v>
      </c>
      <c r="X18" s="158" t="str">
        <f t="shared" si="12"/>
        <v>УРА!</v>
      </c>
      <c r="Y18" s="135">
        <f t="shared" si="13"/>
        <v>0</v>
      </c>
      <c r="Z18" s="135">
        <f t="shared" si="14"/>
        <v>651</v>
      </c>
      <c r="AA18" s="135"/>
      <c r="AB18" s="155">
        <v>0</v>
      </c>
      <c r="AC18" s="159" t="str">
        <f t="shared" si="15"/>
        <v>УРА!</v>
      </c>
      <c r="AD18" s="135"/>
      <c r="AE18" s="135"/>
      <c r="AF18" s="135"/>
      <c r="AG18" s="155">
        <v>0</v>
      </c>
      <c r="AH18" s="159" t="str">
        <f t="shared" si="16"/>
        <v>УРА!</v>
      </c>
      <c r="AI18" s="135"/>
      <c r="AJ18" s="135"/>
      <c r="AK18" s="135"/>
      <c r="AL18" s="239"/>
      <c r="AM18" s="159"/>
      <c r="AN18" s="135"/>
      <c r="AO18" s="135"/>
      <c r="AP18" s="135"/>
      <c r="AQ18" s="155">
        <f t="shared" si="3"/>
        <v>0</v>
      </c>
      <c r="AR18" s="159" t="str">
        <f t="shared" si="17"/>
        <v>УРА!</v>
      </c>
      <c r="AS18" s="135"/>
      <c r="AT18" s="135"/>
      <c r="AU18" s="57">
        <v>0</v>
      </c>
      <c r="AV18" s="213">
        <v>0</v>
      </c>
      <c r="AW18" s="100"/>
      <c r="AX18" s="101">
        <f>AW18*'р 3'!CV17</f>
        <v>0</v>
      </c>
      <c r="AY18" s="101"/>
      <c r="AZ18" s="101">
        <f>AY18*'р 3'!DB17</f>
        <v>0</v>
      </c>
      <c r="BA18" s="99"/>
      <c r="BB18" s="101">
        <v>0</v>
      </c>
      <c r="BC18" s="132"/>
      <c r="BD18" s="99">
        <v>0</v>
      </c>
      <c r="BE18" s="101"/>
      <c r="BF18" s="101">
        <v>0</v>
      </c>
      <c r="BG18" s="99">
        <v>0</v>
      </c>
      <c r="BH18" s="101">
        <v>0</v>
      </c>
      <c r="BI18" s="101">
        <v>18.46</v>
      </c>
      <c r="BJ18" s="101">
        <v>97838</v>
      </c>
      <c r="BK18" s="101"/>
      <c r="BL18" s="101">
        <v>0</v>
      </c>
      <c r="BM18" s="100"/>
      <c r="BN18" s="101">
        <v>0</v>
      </c>
      <c r="BO18" s="101">
        <v>1346.5</v>
      </c>
      <c r="BP18" s="101">
        <v>0</v>
      </c>
      <c r="BQ18" s="99"/>
      <c r="BR18" s="223">
        <v>0</v>
      </c>
      <c r="BS18" s="101"/>
      <c r="BT18" s="101">
        <f>BS18*'р 3'!CV17</f>
        <v>0</v>
      </c>
      <c r="BU18" s="101"/>
      <c r="BV18" s="101">
        <f>BU18*'р 3'!CW17</f>
        <v>0</v>
      </c>
      <c r="BW18" s="99"/>
      <c r="BX18" s="101">
        <v>0</v>
      </c>
      <c r="BY18" s="128"/>
      <c r="BZ18" s="101">
        <v>0</v>
      </c>
      <c r="CA18" s="101"/>
      <c r="CB18" s="101">
        <v>0</v>
      </c>
      <c r="CC18" s="99">
        <v>0</v>
      </c>
      <c r="CD18" s="101">
        <v>0</v>
      </c>
      <c r="CE18" s="99">
        <v>18.46</v>
      </c>
      <c r="CF18" s="330">
        <f t="shared" si="4"/>
        <v>97838</v>
      </c>
      <c r="CG18" s="101"/>
      <c r="CH18" s="101">
        <v>0</v>
      </c>
      <c r="CI18" s="101"/>
      <c r="CJ18" s="101"/>
      <c r="CK18" s="101">
        <v>1346.5</v>
      </c>
      <c r="CL18" s="101">
        <f t="shared" si="19"/>
        <v>0</v>
      </c>
      <c r="CM18" s="99"/>
      <c r="CN18" s="99">
        <v>0</v>
      </c>
      <c r="CO18" s="216"/>
      <c r="CP18" s="217"/>
      <c r="CQ18" s="218"/>
      <c r="CR18" s="219"/>
      <c r="CS18" s="216"/>
      <c r="CT18" s="215"/>
      <c r="CU18" s="216"/>
      <c r="CV18" s="87"/>
      <c r="CW18" s="216"/>
      <c r="CX18" s="88">
        <v>0</v>
      </c>
      <c r="CY18" s="87"/>
      <c r="CZ18" s="87">
        <v>0</v>
      </c>
      <c r="DA18" s="216">
        <v>2.0299999999999998</v>
      </c>
      <c r="DB18" s="215">
        <f>DA18*'р 3'!DO17</f>
        <v>1956.92</v>
      </c>
      <c r="DC18" s="216"/>
      <c r="DD18" s="215">
        <v>0</v>
      </c>
      <c r="DE18" s="129"/>
      <c r="DF18" s="215">
        <v>0</v>
      </c>
      <c r="DG18" s="216"/>
      <c r="DH18" s="219">
        <f>DG18*'р 3'!DF17</f>
        <v>0</v>
      </c>
      <c r="DI18" s="88"/>
      <c r="DJ18" s="214">
        <v>0</v>
      </c>
    </row>
    <row r="19" spans="1:114" s="43" customFormat="1" ht="16.5" hidden="1" customHeight="1">
      <c r="A19" s="151"/>
      <c r="B19" s="135"/>
      <c r="C19" s="155">
        <f t="shared" si="6"/>
        <v>0</v>
      </c>
      <c r="D19" s="64" t="str">
        <f t="shared" si="0"/>
        <v>УРА!</v>
      </c>
      <c r="E19" s="135"/>
      <c r="F19" s="135"/>
      <c r="G19" s="103"/>
      <c r="H19" s="396" t="e">
        <f t="shared" si="1"/>
        <v>#DIV/0!</v>
      </c>
      <c r="I19" s="156" t="e">
        <f t="shared" si="7"/>
        <v>#DIV/0!</v>
      </c>
      <c r="J19" s="101"/>
      <c r="K19" s="135"/>
      <c r="L19" s="135"/>
      <c r="M19" s="157"/>
      <c r="N19" s="158" t="str">
        <f t="shared" si="8"/>
        <v>УРА!</v>
      </c>
      <c r="O19" s="135"/>
      <c r="P19" s="135"/>
      <c r="Q19" s="135"/>
      <c r="R19" s="104">
        <f t="shared" si="9"/>
        <v>0</v>
      </c>
      <c r="S19" s="158" t="str">
        <f t="shared" si="2"/>
        <v>УРА!</v>
      </c>
      <c r="T19" s="135"/>
      <c r="U19" s="135"/>
      <c r="V19" s="135">
        <f t="shared" si="10"/>
        <v>0</v>
      </c>
      <c r="W19" s="104">
        <f t="shared" si="11"/>
        <v>0</v>
      </c>
      <c r="X19" s="158" t="str">
        <f t="shared" si="12"/>
        <v>УРА!</v>
      </c>
      <c r="Y19" s="135">
        <f t="shared" si="13"/>
        <v>0</v>
      </c>
      <c r="Z19" s="135">
        <f t="shared" si="14"/>
        <v>0</v>
      </c>
      <c r="AA19" s="135"/>
      <c r="AB19" s="155"/>
      <c r="AC19" s="159" t="str">
        <f t="shared" si="15"/>
        <v>УРА!</v>
      </c>
      <c r="AD19" s="135"/>
      <c r="AE19" s="135"/>
      <c r="AF19" s="135"/>
      <c r="AG19" s="155"/>
      <c r="AH19" s="159" t="str">
        <f t="shared" si="16"/>
        <v>УРА!</v>
      </c>
      <c r="AI19" s="135"/>
      <c r="AJ19" s="135"/>
      <c r="AK19" s="135"/>
      <c r="AL19" s="239"/>
      <c r="AM19" s="159"/>
      <c r="AN19" s="135"/>
      <c r="AO19" s="135"/>
      <c r="AP19" s="135"/>
      <c r="AQ19" s="155">
        <f t="shared" si="3"/>
        <v>0</v>
      </c>
      <c r="AR19" s="159" t="str">
        <f t="shared" si="17"/>
        <v>УРА!</v>
      </c>
      <c r="AS19" s="135"/>
      <c r="AT19" s="135"/>
      <c r="AU19" s="135"/>
      <c r="AV19" s="222"/>
      <c r="AW19" s="101"/>
      <c r="AX19" s="101">
        <f>AW19*'р 3'!CV18</f>
        <v>0</v>
      </c>
      <c r="AY19" s="101"/>
      <c r="AZ19" s="101">
        <f>AY19*'р 3'!DB18</f>
        <v>0</v>
      </c>
      <c r="BA19" s="101"/>
      <c r="BB19" s="101"/>
      <c r="BC19" s="101"/>
      <c r="BD19" s="99"/>
      <c r="BE19" s="101"/>
      <c r="BF19" s="99"/>
      <c r="BG19" s="101"/>
      <c r="BH19" s="99"/>
      <c r="BI19" s="101"/>
      <c r="BJ19" s="101">
        <v>0</v>
      </c>
      <c r="BK19" s="101"/>
      <c r="BL19" s="101"/>
      <c r="BM19" s="101"/>
      <c r="BN19" s="101"/>
      <c r="BO19" s="101"/>
      <c r="BP19" s="101">
        <v>0</v>
      </c>
      <c r="BQ19" s="101"/>
      <c r="BR19" s="99"/>
      <c r="BS19" s="101"/>
      <c r="BT19" s="101">
        <f>BS19*'р 3'!CV18</f>
        <v>0</v>
      </c>
      <c r="BU19" s="101"/>
      <c r="BV19" s="101">
        <f>BU19*'р 3'!CW18</f>
        <v>0</v>
      </c>
      <c r="BW19" s="101"/>
      <c r="BX19" s="99"/>
      <c r="BY19" s="101"/>
      <c r="BZ19" s="101"/>
      <c r="CA19" s="101"/>
      <c r="CB19" s="99"/>
      <c r="CC19" s="101"/>
      <c r="CD19" s="101"/>
      <c r="CE19" s="101"/>
      <c r="CF19" s="330">
        <f t="shared" si="4"/>
        <v>0</v>
      </c>
      <c r="CG19" s="101"/>
      <c r="CH19" s="101"/>
      <c r="CI19" s="101"/>
      <c r="CJ19" s="101"/>
      <c r="CK19" s="101"/>
      <c r="CL19" s="101">
        <f t="shared" si="19"/>
        <v>0</v>
      </c>
      <c r="CM19" s="101"/>
      <c r="CN19" s="99"/>
      <c r="CO19" s="216"/>
      <c r="CP19" s="217"/>
      <c r="CQ19" s="218"/>
      <c r="CR19" s="218"/>
      <c r="CS19" s="216"/>
      <c r="CT19" s="219"/>
      <c r="CU19" s="216"/>
      <c r="CV19" s="219"/>
      <c r="CW19" s="221"/>
      <c r="CX19" s="88"/>
      <c r="CY19" s="216"/>
      <c r="CZ19" s="88"/>
      <c r="DA19" s="216"/>
      <c r="DB19" s="215">
        <f>DA19*'р 3'!DO18</f>
        <v>0</v>
      </c>
      <c r="DC19" s="218"/>
      <c r="DD19" s="215"/>
      <c r="DE19" s="216"/>
      <c r="DF19" s="218"/>
      <c r="DG19" s="129"/>
      <c r="DH19" s="219">
        <f>DG19*'р 3'!DF18</f>
        <v>0</v>
      </c>
      <c r="DI19" s="221"/>
      <c r="DJ19" s="220"/>
    </row>
    <row r="20" spans="1:114" s="43" customFormat="1" ht="17.100000000000001" customHeight="1">
      <c r="A20" s="151" t="s">
        <v>354</v>
      </c>
      <c r="B20" s="135"/>
      <c r="C20" s="155">
        <f t="shared" si="6"/>
        <v>0</v>
      </c>
      <c r="D20" s="64" t="str">
        <f t="shared" si="0"/>
        <v>УРА!</v>
      </c>
      <c r="E20" s="135"/>
      <c r="F20" s="135"/>
      <c r="G20" s="103"/>
      <c r="H20" s="396"/>
      <c r="I20" s="156" t="str">
        <f t="shared" si="7"/>
        <v>УРА!</v>
      </c>
      <c r="J20" s="99"/>
      <c r="K20" s="135"/>
      <c r="L20" s="135"/>
      <c r="M20" s="157">
        <v>0</v>
      </c>
      <c r="N20" s="158" t="str">
        <f t="shared" si="8"/>
        <v>УРА!</v>
      </c>
      <c r="O20" s="135"/>
      <c r="P20" s="135"/>
      <c r="Q20" s="135"/>
      <c r="R20" s="104">
        <f t="shared" si="9"/>
        <v>0</v>
      </c>
      <c r="S20" s="158" t="str">
        <f t="shared" si="2"/>
        <v>УРА!</v>
      </c>
      <c r="T20" s="135"/>
      <c r="U20" s="83"/>
      <c r="V20" s="135">
        <f t="shared" si="10"/>
        <v>0</v>
      </c>
      <c r="W20" s="104">
        <f t="shared" si="11"/>
        <v>0</v>
      </c>
      <c r="X20" s="158" t="str">
        <f t="shared" si="12"/>
        <v>УРА!</v>
      </c>
      <c r="Y20" s="135">
        <f t="shared" si="13"/>
        <v>0</v>
      </c>
      <c r="Z20" s="135">
        <f t="shared" si="14"/>
        <v>0</v>
      </c>
      <c r="AA20" s="135"/>
      <c r="AB20" s="155">
        <v>0</v>
      </c>
      <c r="AC20" s="159" t="str">
        <f t="shared" si="15"/>
        <v>УРА!</v>
      </c>
      <c r="AD20" s="135"/>
      <c r="AE20" s="135"/>
      <c r="AF20" s="135"/>
      <c r="AG20" s="155">
        <v>0</v>
      </c>
      <c r="AH20" s="159" t="str">
        <f t="shared" si="16"/>
        <v>УРА!</v>
      </c>
      <c r="AI20" s="135"/>
      <c r="AJ20" s="135"/>
      <c r="AK20" s="135"/>
      <c r="AL20" s="239"/>
      <c r="AM20" s="159"/>
      <c r="AN20" s="135"/>
      <c r="AO20" s="135"/>
      <c r="AP20" s="135"/>
      <c r="AQ20" s="155">
        <f t="shared" si="3"/>
        <v>0</v>
      </c>
      <c r="AR20" s="159" t="str">
        <f t="shared" si="17"/>
        <v>УРА!</v>
      </c>
      <c r="AS20" s="135"/>
      <c r="AT20" s="135"/>
      <c r="AU20" s="57"/>
      <c r="AV20" s="213"/>
      <c r="AW20" s="101"/>
      <c r="AX20" s="101">
        <f>AW20*'р 3'!CV19</f>
        <v>0</v>
      </c>
      <c r="AY20" s="99"/>
      <c r="AZ20" s="101">
        <f>AY20*'р 3'!DB19</f>
        <v>0</v>
      </c>
      <c r="BA20" s="99"/>
      <c r="BB20" s="101">
        <v>0</v>
      </c>
      <c r="BC20" s="132"/>
      <c r="BD20" s="99">
        <v>0</v>
      </c>
      <c r="BE20" s="101"/>
      <c r="BF20" s="101">
        <v>0</v>
      </c>
      <c r="BG20" s="99"/>
      <c r="BH20" s="101">
        <v>0</v>
      </c>
      <c r="BI20" s="99"/>
      <c r="BJ20" s="101">
        <v>0</v>
      </c>
      <c r="BK20" s="101"/>
      <c r="BL20" s="101">
        <v>0</v>
      </c>
      <c r="BM20" s="100"/>
      <c r="BN20" s="101">
        <v>0</v>
      </c>
      <c r="BO20" s="101"/>
      <c r="BP20" s="101">
        <v>0</v>
      </c>
      <c r="BQ20" s="99"/>
      <c r="BR20" s="223">
        <v>0</v>
      </c>
      <c r="BS20" s="101"/>
      <c r="BT20" s="101">
        <f>BS20*'р 3'!CV19</f>
        <v>0</v>
      </c>
      <c r="BU20" s="99"/>
      <c r="BV20" s="101">
        <f>BU20*'р 3'!CW19</f>
        <v>0</v>
      </c>
      <c r="BW20" s="99"/>
      <c r="BX20" s="101">
        <v>0</v>
      </c>
      <c r="BY20" s="99"/>
      <c r="BZ20" s="101">
        <v>0</v>
      </c>
      <c r="CA20" s="99"/>
      <c r="CB20" s="101">
        <v>0</v>
      </c>
      <c r="CC20" s="99"/>
      <c r="CD20" s="101">
        <v>0</v>
      </c>
      <c r="CF20" s="330">
        <f t="shared" si="4"/>
        <v>0</v>
      </c>
      <c r="CG20" s="101"/>
      <c r="CH20" s="101">
        <v>0</v>
      </c>
      <c r="CI20" s="101"/>
      <c r="CJ20" s="101"/>
      <c r="CK20" s="101"/>
      <c r="CL20" s="101">
        <f t="shared" si="19"/>
        <v>0</v>
      </c>
      <c r="CM20" s="99"/>
      <c r="CN20" s="99">
        <v>0</v>
      </c>
      <c r="CO20" s="216"/>
      <c r="CP20" s="217"/>
      <c r="CQ20" s="218">
        <v>18.5</v>
      </c>
      <c r="CR20" s="219"/>
      <c r="CS20" s="216"/>
      <c r="CT20" s="215">
        <v>0</v>
      </c>
      <c r="CU20" s="216"/>
      <c r="CV20" s="87"/>
      <c r="CW20" s="216"/>
      <c r="CX20" s="88">
        <v>0</v>
      </c>
      <c r="CY20" s="87"/>
      <c r="CZ20" s="87">
        <v>0</v>
      </c>
      <c r="DA20" s="216"/>
      <c r="DB20" s="215">
        <f>DA20*'р 3'!DO19</f>
        <v>0</v>
      </c>
      <c r="DC20" s="216"/>
      <c r="DD20" s="215">
        <v>0</v>
      </c>
      <c r="DE20" s="324"/>
      <c r="DF20" s="215">
        <v>0</v>
      </c>
      <c r="DG20" s="216"/>
      <c r="DH20" s="219">
        <f>DG20*'р 3'!DF19</f>
        <v>0</v>
      </c>
      <c r="DI20" s="221"/>
      <c r="DJ20" s="214">
        <v>0</v>
      </c>
    </row>
    <row r="21" spans="1:114" s="43" customFormat="1" ht="17.100000000000001" customHeight="1">
      <c r="A21" s="151" t="s">
        <v>355</v>
      </c>
      <c r="B21" s="300">
        <v>126300</v>
      </c>
      <c r="C21" s="155">
        <f t="shared" si="6"/>
        <v>79065</v>
      </c>
      <c r="D21" s="64" t="str">
        <f t="shared" si="0"/>
        <v>УРА!</v>
      </c>
      <c r="E21" s="300">
        <v>72000</v>
      </c>
      <c r="F21" s="300">
        <v>7065</v>
      </c>
      <c r="G21" s="103"/>
      <c r="H21" s="396">
        <f>G21/F21</f>
        <v>0</v>
      </c>
      <c r="I21" s="156" t="str">
        <f t="shared" si="7"/>
        <v>УРА!</v>
      </c>
      <c r="J21" s="101"/>
      <c r="K21" s="300"/>
      <c r="L21" s="300"/>
      <c r="M21" s="157">
        <v>0</v>
      </c>
      <c r="N21" s="158" t="str">
        <f t="shared" si="8"/>
        <v>УРА!</v>
      </c>
      <c r="O21" s="300"/>
      <c r="P21" s="300"/>
      <c r="Q21" s="135"/>
      <c r="R21" s="104">
        <f t="shared" si="9"/>
        <v>0</v>
      </c>
      <c r="S21" s="158" t="str">
        <f t="shared" si="2"/>
        <v>УРА!</v>
      </c>
      <c r="T21" s="135"/>
      <c r="U21" s="83"/>
      <c r="V21" s="135">
        <f t="shared" si="10"/>
        <v>0</v>
      </c>
      <c r="W21" s="104">
        <f t="shared" si="11"/>
        <v>0</v>
      </c>
      <c r="X21" s="158" t="str">
        <f t="shared" si="12"/>
        <v>УРА!</v>
      </c>
      <c r="Y21" s="135">
        <f t="shared" si="13"/>
        <v>0</v>
      </c>
      <c r="Z21" s="135">
        <f t="shared" si="14"/>
        <v>0</v>
      </c>
      <c r="AA21" s="300"/>
      <c r="AB21" s="155">
        <v>0</v>
      </c>
      <c r="AC21" s="159" t="str">
        <f t="shared" si="15"/>
        <v>УРА!</v>
      </c>
      <c r="AD21" s="300"/>
      <c r="AE21" s="300"/>
      <c r="AF21" s="300"/>
      <c r="AG21" s="155">
        <v>0</v>
      </c>
      <c r="AH21" s="159" t="str">
        <f t="shared" si="16"/>
        <v>УРА!</v>
      </c>
      <c r="AI21" s="300"/>
      <c r="AJ21" s="300"/>
      <c r="AK21" s="135"/>
      <c r="AL21" s="239"/>
      <c r="AM21" s="159"/>
      <c r="AN21" s="135"/>
      <c r="AO21" s="135"/>
      <c r="AP21" s="300"/>
      <c r="AQ21" s="155">
        <f t="shared" si="3"/>
        <v>0</v>
      </c>
      <c r="AR21" s="159" t="str">
        <f t="shared" si="17"/>
        <v>УРА!</v>
      </c>
      <c r="AS21" s="300"/>
      <c r="AT21" s="300"/>
      <c r="AU21" s="300">
        <v>0</v>
      </c>
      <c r="AV21" s="213">
        <v>0</v>
      </c>
      <c r="AW21" s="101"/>
      <c r="AX21" s="101">
        <f>AW21*'р 3'!CV20</f>
        <v>0</v>
      </c>
      <c r="AY21" s="101"/>
      <c r="AZ21" s="101">
        <f>AY21*'р 3'!DB20</f>
        <v>0</v>
      </c>
      <c r="BA21" s="99"/>
      <c r="BB21" s="101">
        <v>0</v>
      </c>
      <c r="BC21" s="132"/>
      <c r="BD21" s="99">
        <v>0</v>
      </c>
      <c r="BE21" s="101"/>
      <c r="BF21" s="101">
        <v>0</v>
      </c>
      <c r="BG21" s="99"/>
      <c r="BH21" s="101">
        <v>0</v>
      </c>
      <c r="BI21" s="101">
        <v>30.77</v>
      </c>
      <c r="BJ21" s="101">
        <v>2215440</v>
      </c>
      <c r="BK21" s="101"/>
      <c r="BL21" s="101">
        <v>0</v>
      </c>
      <c r="BM21" s="100"/>
      <c r="BN21" s="101">
        <v>0</v>
      </c>
      <c r="BO21" s="101"/>
      <c r="BP21" s="101">
        <v>0</v>
      </c>
      <c r="BQ21" s="99"/>
      <c r="BR21" s="223">
        <v>0</v>
      </c>
      <c r="BS21" s="101"/>
      <c r="BT21" s="101">
        <f>BS21*'р 3'!CV20</f>
        <v>0</v>
      </c>
      <c r="BU21" s="101"/>
      <c r="BV21" s="101">
        <f>BU21*'р 3'!CW20</f>
        <v>0</v>
      </c>
      <c r="BW21" s="99"/>
      <c r="BX21" s="101">
        <v>0</v>
      </c>
      <c r="BY21" s="99"/>
      <c r="BZ21" s="101">
        <v>0</v>
      </c>
      <c r="CA21" s="101"/>
      <c r="CB21" s="101">
        <v>0</v>
      </c>
      <c r="CC21" s="99"/>
      <c r="CD21" s="101">
        <v>0</v>
      </c>
      <c r="CE21" s="99">
        <v>30.77</v>
      </c>
      <c r="CF21" s="330">
        <f t="shared" si="4"/>
        <v>2215440</v>
      </c>
      <c r="CG21" s="101"/>
      <c r="CH21" s="101">
        <v>0</v>
      </c>
      <c r="CI21" s="99"/>
      <c r="CJ21" s="101"/>
      <c r="CK21" s="101"/>
      <c r="CL21" s="101">
        <f t="shared" si="19"/>
        <v>0</v>
      </c>
      <c r="CM21" s="99"/>
      <c r="CN21" s="99">
        <v>0</v>
      </c>
      <c r="CO21" s="216"/>
      <c r="CP21" s="217"/>
      <c r="CQ21" s="218"/>
      <c r="CR21" s="219"/>
      <c r="CS21" s="216"/>
      <c r="CT21" s="215">
        <v>0</v>
      </c>
      <c r="CU21" s="216"/>
      <c r="CV21" s="87"/>
      <c r="CW21" s="129"/>
      <c r="CX21" s="88">
        <v>0</v>
      </c>
      <c r="CY21" s="324"/>
      <c r="CZ21" s="87">
        <v>0</v>
      </c>
      <c r="DA21" s="129">
        <v>1.9650000000000001</v>
      </c>
      <c r="DB21" s="215">
        <f>DA21*'р 3'!DO20</f>
        <v>23819.73</v>
      </c>
      <c r="DC21" s="129"/>
      <c r="DD21" s="215">
        <v>0</v>
      </c>
      <c r="DE21" s="324"/>
      <c r="DF21" s="215">
        <v>0</v>
      </c>
      <c r="DG21" s="129"/>
      <c r="DH21" s="219">
        <f>DG21*'р 3'!DF20</f>
        <v>0</v>
      </c>
      <c r="DI21" s="325"/>
      <c r="DJ21" s="214">
        <v>0</v>
      </c>
    </row>
    <row r="22" spans="1:114" s="43" customFormat="1" ht="17.100000000000001" customHeight="1">
      <c r="A22" s="151" t="s">
        <v>356</v>
      </c>
      <c r="B22" s="135"/>
      <c r="C22" s="155">
        <f t="shared" si="6"/>
        <v>0</v>
      </c>
      <c r="D22" s="64" t="str">
        <f t="shared" si="0"/>
        <v>УРА!</v>
      </c>
      <c r="E22" s="135"/>
      <c r="F22" s="135"/>
      <c r="G22" s="103"/>
      <c r="H22" s="155">
        <v>0</v>
      </c>
      <c r="I22" s="156" t="str">
        <f t="shared" si="7"/>
        <v>УРА!</v>
      </c>
      <c r="J22" s="135"/>
      <c r="K22" s="135"/>
      <c r="L22" s="136"/>
      <c r="M22" s="157">
        <v>0</v>
      </c>
      <c r="N22" s="158" t="str">
        <f t="shared" si="8"/>
        <v>УРА!</v>
      </c>
      <c r="O22" s="136"/>
      <c r="P22" s="136"/>
      <c r="Q22" s="135">
        <v>8742</v>
      </c>
      <c r="R22" s="104">
        <f t="shared" si="9"/>
        <v>7747</v>
      </c>
      <c r="S22" s="158" t="str">
        <f t="shared" si="2"/>
        <v>УРА!</v>
      </c>
      <c r="T22" s="135">
        <v>4408</v>
      </c>
      <c r="U22" s="83">
        <v>3339</v>
      </c>
      <c r="V22" s="135">
        <f t="shared" si="10"/>
        <v>8742</v>
      </c>
      <c r="W22" s="104">
        <f t="shared" si="11"/>
        <v>7747</v>
      </c>
      <c r="X22" s="158" t="str">
        <f t="shared" si="12"/>
        <v>УРА!</v>
      </c>
      <c r="Y22" s="135">
        <f t="shared" si="13"/>
        <v>4408</v>
      </c>
      <c r="Z22" s="135">
        <f t="shared" si="14"/>
        <v>3339</v>
      </c>
      <c r="AA22" s="135"/>
      <c r="AB22" s="155">
        <v>0</v>
      </c>
      <c r="AC22" s="159" t="str">
        <f t="shared" si="15"/>
        <v>УРА!</v>
      </c>
      <c r="AD22" s="135"/>
      <c r="AE22" s="135"/>
      <c r="AF22" s="135"/>
      <c r="AG22" s="155">
        <v>0</v>
      </c>
      <c r="AH22" s="159" t="str">
        <f t="shared" si="16"/>
        <v>УРА!</v>
      </c>
      <c r="AI22" s="135"/>
      <c r="AJ22" s="135"/>
      <c r="AK22" s="135"/>
      <c r="AL22" s="239"/>
      <c r="AM22" s="159"/>
      <c r="AN22" s="135"/>
      <c r="AO22" s="135"/>
      <c r="AP22" s="135"/>
      <c r="AQ22" s="155">
        <f t="shared" si="3"/>
        <v>0</v>
      </c>
      <c r="AR22" s="159" t="str">
        <f t="shared" si="17"/>
        <v>УРА!</v>
      </c>
      <c r="AS22" s="135"/>
      <c r="AT22" s="135"/>
      <c r="AU22" s="57"/>
      <c r="AV22" s="213"/>
      <c r="AW22" s="101"/>
      <c r="AX22" s="101">
        <f>AW22*'р 3'!CV21</f>
        <v>0</v>
      </c>
      <c r="AY22" s="101"/>
      <c r="AZ22" s="101">
        <f>AY22*'р 3'!DB21</f>
        <v>0</v>
      </c>
      <c r="BA22" s="99"/>
      <c r="BB22" s="101">
        <v>0</v>
      </c>
      <c r="BC22" s="132"/>
      <c r="BD22" s="99">
        <v>0</v>
      </c>
      <c r="BE22" s="99"/>
      <c r="BF22" s="101">
        <v>0</v>
      </c>
      <c r="BG22" s="99"/>
      <c r="BH22" s="101">
        <v>0</v>
      </c>
      <c r="BI22" s="99"/>
      <c r="BJ22" s="101">
        <v>0</v>
      </c>
      <c r="BK22" s="99"/>
      <c r="BL22" s="101">
        <v>0</v>
      </c>
      <c r="BM22" s="100"/>
      <c r="BN22" s="101">
        <v>0</v>
      </c>
      <c r="BO22" s="101">
        <v>1389.1</v>
      </c>
      <c r="BP22" s="101">
        <v>6123152.7999999998</v>
      </c>
      <c r="BQ22" s="99"/>
      <c r="BR22" s="223">
        <v>0</v>
      </c>
      <c r="BS22" s="101"/>
      <c r="BT22" s="101">
        <f>BS22*'р 3'!CV21</f>
        <v>0</v>
      </c>
      <c r="BU22" s="101"/>
      <c r="BV22" s="101">
        <f>BU22*'р 3'!CW21</f>
        <v>0</v>
      </c>
      <c r="BW22" s="99"/>
      <c r="BX22" s="101">
        <v>0</v>
      </c>
      <c r="BY22" s="99"/>
      <c r="BZ22" s="101">
        <v>0</v>
      </c>
      <c r="CA22" s="99"/>
      <c r="CB22" s="101">
        <v>0</v>
      </c>
      <c r="CC22" s="99"/>
      <c r="CD22" s="101">
        <v>0</v>
      </c>
      <c r="CE22" s="99"/>
      <c r="CF22" s="330">
        <f t="shared" si="4"/>
        <v>0</v>
      </c>
      <c r="CG22" s="101"/>
      <c r="CH22" s="101">
        <v>0</v>
      </c>
      <c r="CI22" s="99"/>
      <c r="CJ22" s="101"/>
      <c r="CK22" s="101">
        <v>1389.1</v>
      </c>
      <c r="CL22" s="101">
        <f t="shared" si="19"/>
        <v>6123152.7999999998</v>
      </c>
      <c r="CM22" s="99"/>
      <c r="CN22" s="99">
        <v>0</v>
      </c>
      <c r="CO22" s="216"/>
      <c r="CP22" s="217"/>
      <c r="CQ22" s="218"/>
      <c r="CR22" s="219"/>
      <c r="CS22" s="216"/>
      <c r="CT22" s="215">
        <v>0</v>
      </c>
      <c r="CU22" s="216"/>
      <c r="CV22" s="87"/>
      <c r="CW22" s="221"/>
      <c r="CX22" s="88">
        <v>0</v>
      </c>
      <c r="CY22" s="87"/>
      <c r="CZ22" s="87">
        <v>0</v>
      </c>
      <c r="DA22" s="216"/>
      <c r="DB22" s="215">
        <f>DA22*'р 3'!DO21</f>
        <v>0</v>
      </c>
      <c r="DC22" s="216"/>
      <c r="DD22" s="215">
        <v>0</v>
      </c>
      <c r="DE22" s="129"/>
      <c r="DF22" s="215">
        <v>0</v>
      </c>
      <c r="DG22" s="221">
        <v>3.4000000000000002E-2</v>
      </c>
      <c r="DH22" s="219">
        <f>DG22*'р 3'!DF21</f>
        <v>1754.4</v>
      </c>
      <c r="DI22" s="221"/>
      <c r="DJ22" s="214">
        <v>0</v>
      </c>
    </row>
    <row r="23" spans="1:114" s="43" customFormat="1" ht="17.100000000000001" customHeight="1">
      <c r="A23" s="151" t="s">
        <v>357</v>
      </c>
      <c r="B23" s="135">
        <v>0</v>
      </c>
      <c r="C23" s="155">
        <f t="shared" si="6"/>
        <v>0</v>
      </c>
      <c r="D23" s="64" t="str">
        <f t="shared" si="0"/>
        <v>УРА!</v>
      </c>
      <c r="E23" s="135">
        <v>0</v>
      </c>
      <c r="F23" s="135">
        <v>0</v>
      </c>
      <c r="G23" s="103"/>
      <c r="H23" s="155">
        <v>0</v>
      </c>
      <c r="I23" s="156" t="str">
        <f t="shared" si="7"/>
        <v>УРА!</v>
      </c>
      <c r="J23" s="135"/>
      <c r="K23" s="135"/>
      <c r="L23" s="135"/>
      <c r="M23" s="157">
        <v>0</v>
      </c>
      <c r="N23" s="158" t="str">
        <f t="shared" si="8"/>
        <v>УРА!</v>
      </c>
      <c r="O23" s="135"/>
      <c r="P23" s="135"/>
      <c r="Q23" s="135">
        <v>28</v>
      </c>
      <c r="R23" s="104">
        <f t="shared" si="9"/>
        <v>28</v>
      </c>
      <c r="S23" s="158" t="str">
        <f t="shared" si="2"/>
        <v>УРА!</v>
      </c>
      <c r="T23" s="135">
        <v>28</v>
      </c>
      <c r="U23" s="83"/>
      <c r="V23" s="135">
        <f t="shared" si="10"/>
        <v>28</v>
      </c>
      <c r="W23" s="104">
        <f t="shared" si="11"/>
        <v>28</v>
      </c>
      <c r="X23" s="158" t="str">
        <f t="shared" si="12"/>
        <v>УРА!</v>
      </c>
      <c r="Y23" s="135">
        <f t="shared" si="13"/>
        <v>28</v>
      </c>
      <c r="Z23" s="135">
        <f t="shared" si="14"/>
        <v>0</v>
      </c>
      <c r="AA23" s="135"/>
      <c r="AB23" s="155">
        <v>0</v>
      </c>
      <c r="AC23" s="159" t="str">
        <f t="shared" si="15"/>
        <v>УРА!</v>
      </c>
      <c r="AD23" s="135"/>
      <c r="AE23" s="135"/>
      <c r="AF23" s="135"/>
      <c r="AG23" s="155">
        <v>0</v>
      </c>
      <c r="AH23" s="159" t="str">
        <f t="shared" si="16"/>
        <v>УРА!</v>
      </c>
      <c r="AI23" s="135"/>
      <c r="AJ23" s="135"/>
      <c r="AK23" s="135"/>
      <c r="AL23" s="239"/>
      <c r="AM23" s="159"/>
      <c r="AN23" s="135"/>
      <c r="AO23" s="135"/>
      <c r="AP23" s="135"/>
      <c r="AQ23" s="155">
        <f t="shared" si="3"/>
        <v>0</v>
      </c>
      <c r="AR23" s="159" t="str">
        <f t="shared" si="17"/>
        <v>УРА!</v>
      </c>
      <c r="AS23" s="135"/>
      <c r="AT23" s="135"/>
      <c r="AU23" s="57">
        <v>0</v>
      </c>
      <c r="AV23" s="213">
        <v>0</v>
      </c>
      <c r="AW23" s="100"/>
      <c r="AX23" s="101">
        <f>AW23*'р 3'!CV22</f>
        <v>0</v>
      </c>
      <c r="AY23" s="101"/>
      <c r="AZ23" s="101">
        <f>AY23*'р 3'!DB22</f>
        <v>0</v>
      </c>
      <c r="BA23" s="99"/>
      <c r="BB23" s="101">
        <v>0</v>
      </c>
      <c r="BC23" s="132"/>
      <c r="BD23" s="99">
        <v>0</v>
      </c>
      <c r="BE23" s="101"/>
      <c r="BF23" s="101">
        <v>0</v>
      </c>
      <c r="BG23" s="99">
        <v>0</v>
      </c>
      <c r="BH23" s="101">
        <v>0</v>
      </c>
      <c r="BI23" s="101"/>
      <c r="BJ23" s="101">
        <v>0</v>
      </c>
      <c r="BK23" s="101"/>
      <c r="BL23" s="101">
        <v>0</v>
      </c>
      <c r="BM23" s="100"/>
      <c r="BN23" s="101">
        <v>0</v>
      </c>
      <c r="BO23" s="101">
        <v>826.6</v>
      </c>
      <c r="BP23" s="101">
        <v>23144.799999999999</v>
      </c>
      <c r="BQ23" s="99"/>
      <c r="BR23" s="223">
        <v>0</v>
      </c>
      <c r="BS23" s="101"/>
      <c r="BT23" s="101">
        <f>BS23*'р 3'!CV22</f>
        <v>0</v>
      </c>
      <c r="BU23" s="101"/>
      <c r="BV23" s="101">
        <f>BU23*'р 3'!CW22</f>
        <v>0</v>
      </c>
      <c r="BW23" s="99"/>
      <c r="BX23" s="101">
        <v>0</v>
      </c>
      <c r="BY23" s="128"/>
      <c r="BZ23" s="101">
        <v>0</v>
      </c>
      <c r="CA23" s="101"/>
      <c r="CB23" s="101">
        <v>0</v>
      </c>
      <c r="CC23" s="99">
        <v>0</v>
      </c>
      <c r="CD23" s="101">
        <v>0</v>
      </c>
      <c r="CE23" s="99"/>
      <c r="CF23" s="330">
        <f t="shared" si="4"/>
        <v>0</v>
      </c>
      <c r="CG23" s="101"/>
      <c r="CH23" s="101">
        <v>0</v>
      </c>
      <c r="CI23" s="101"/>
      <c r="CJ23" s="101"/>
      <c r="CK23" s="101">
        <v>826.6</v>
      </c>
      <c r="CL23" s="101">
        <f t="shared" si="19"/>
        <v>23144.799999999999</v>
      </c>
      <c r="CM23" s="99"/>
      <c r="CN23" s="99">
        <v>0</v>
      </c>
      <c r="CO23" s="216"/>
      <c r="CP23" s="217"/>
      <c r="CQ23" s="218"/>
      <c r="CR23" s="219"/>
      <c r="CS23" s="216"/>
      <c r="CT23" s="215"/>
      <c r="CU23" s="216"/>
      <c r="CV23" s="87"/>
      <c r="CW23" s="216"/>
      <c r="CX23" s="88">
        <v>0</v>
      </c>
      <c r="CY23" s="87"/>
      <c r="CZ23" s="87">
        <v>0</v>
      </c>
      <c r="DA23" s="216"/>
      <c r="DB23" s="215">
        <f>DA23*'р 3'!DO22</f>
        <v>0</v>
      </c>
      <c r="DC23" s="216"/>
      <c r="DD23" s="215">
        <v>0</v>
      </c>
      <c r="DE23" s="129"/>
      <c r="DF23" s="215">
        <v>0</v>
      </c>
      <c r="DG23" s="216"/>
      <c r="DH23" s="219">
        <f>DG23*'р 3'!DF22</f>
        <v>0</v>
      </c>
      <c r="DI23" s="88"/>
      <c r="DJ23" s="214">
        <v>0</v>
      </c>
    </row>
    <row r="24" spans="1:114" s="43" customFormat="1" ht="17.100000000000001" customHeight="1">
      <c r="A24" s="151" t="s">
        <v>358</v>
      </c>
      <c r="B24" s="135"/>
      <c r="C24" s="155">
        <f t="shared" si="6"/>
        <v>0</v>
      </c>
      <c r="D24" s="64" t="str">
        <f t="shared" si="0"/>
        <v>УРА!</v>
      </c>
      <c r="E24" s="135"/>
      <c r="F24" s="135"/>
      <c r="G24" s="103"/>
      <c r="H24" s="155">
        <v>0</v>
      </c>
      <c r="I24" s="156" t="str">
        <f t="shared" si="7"/>
        <v>УРА!</v>
      </c>
      <c r="J24" s="135"/>
      <c r="K24" s="135"/>
      <c r="L24" s="135"/>
      <c r="M24" s="157">
        <v>0</v>
      </c>
      <c r="N24" s="158" t="str">
        <f t="shared" si="8"/>
        <v>УРА!</v>
      </c>
      <c r="O24" s="135"/>
      <c r="P24" s="135"/>
      <c r="Q24" s="135">
        <v>714</v>
      </c>
      <c r="R24" s="104">
        <f t="shared" si="9"/>
        <v>163</v>
      </c>
      <c r="S24" s="158" t="str">
        <f t="shared" si="2"/>
        <v>УРА!</v>
      </c>
      <c r="T24" s="135">
        <v>51</v>
      </c>
      <c r="U24" s="83">
        <v>112</v>
      </c>
      <c r="V24" s="135">
        <f t="shared" si="10"/>
        <v>714</v>
      </c>
      <c r="W24" s="104">
        <f t="shared" si="11"/>
        <v>163</v>
      </c>
      <c r="X24" s="158" t="str">
        <f t="shared" si="12"/>
        <v>УРА!</v>
      </c>
      <c r="Y24" s="135">
        <f t="shared" si="13"/>
        <v>51</v>
      </c>
      <c r="Z24" s="135">
        <f t="shared" si="14"/>
        <v>112</v>
      </c>
      <c r="AA24" s="135"/>
      <c r="AB24" s="155">
        <v>0</v>
      </c>
      <c r="AC24" s="159" t="str">
        <f t="shared" si="15"/>
        <v>УРА!</v>
      </c>
      <c r="AD24" s="135"/>
      <c r="AE24" s="135"/>
      <c r="AF24" s="135"/>
      <c r="AG24" s="155">
        <v>0</v>
      </c>
      <c r="AH24" s="159" t="str">
        <f t="shared" si="16"/>
        <v>УРА!</v>
      </c>
      <c r="AI24" s="135"/>
      <c r="AJ24" s="135"/>
      <c r="AK24" s="135"/>
      <c r="AL24" s="239"/>
      <c r="AM24" s="159"/>
      <c r="AN24" s="135"/>
      <c r="AO24" s="135"/>
      <c r="AP24" s="135"/>
      <c r="AQ24" s="155">
        <f t="shared" si="3"/>
        <v>0</v>
      </c>
      <c r="AR24" s="159" t="str">
        <f t="shared" si="17"/>
        <v>УРА!</v>
      </c>
      <c r="AS24" s="135"/>
      <c r="AT24" s="135"/>
      <c r="AU24" s="135"/>
      <c r="AV24" s="213"/>
      <c r="AW24" s="101"/>
      <c r="AX24" s="101">
        <f>AW24*'р 3'!CV23</f>
        <v>0</v>
      </c>
      <c r="AY24" s="101"/>
      <c r="AZ24" s="101">
        <f>AY24*'р 3'!DB23</f>
        <v>0</v>
      </c>
      <c r="BA24" s="99"/>
      <c r="BB24" s="101">
        <v>0</v>
      </c>
      <c r="BC24" s="132"/>
      <c r="BD24" s="99">
        <v>0</v>
      </c>
      <c r="BE24" s="101"/>
      <c r="BF24" s="101">
        <v>0</v>
      </c>
      <c r="BG24" s="161"/>
      <c r="BH24" s="101">
        <v>0</v>
      </c>
      <c r="BI24" s="101"/>
      <c r="BJ24" s="101">
        <v>0</v>
      </c>
      <c r="BK24" s="101"/>
      <c r="BL24" s="101">
        <v>0</v>
      </c>
      <c r="BM24" s="100"/>
      <c r="BN24" s="101">
        <v>0</v>
      </c>
      <c r="BO24" s="101">
        <v>1261.5</v>
      </c>
      <c r="BP24" s="101">
        <v>64336.5</v>
      </c>
      <c r="BQ24" s="99"/>
      <c r="BR24" s="223">
        <v>0</v>
      </c>
      <c r="BS24" s="101"/>
      <c r="BT24" s="101">
        <f>BS24*'р 3'!CV23</f>
        <v>0</v>
      </c>
      <c r="BU24" s="101"/>
      <c r="BV24" s="101">
        <f>BU24*'р 3'!CW23</f>
        <v>0</v>
      </c>
      <c r="BW24" s="99"/>
      <c r="BX24" s="101">
        <v>0</v>
      </c>
      <c r="BY24" s="99"/>
      <c r="BZ24" s="101">
        <v>0</v>
      </c>
      <c r="CA24" s="101"/>
      <c r="CB24" s="101">
        <v>0</v>
      </c>
      <c r="CC24" s="161"/>
      <c r="CD24" s="101">
        <v>0</v>
      </c>
      <c r="CE24" s="101"/>
      <c r="CF24" s="330">
        <f t="shared" si="4"/>
        <v>0</v>
      </c>
      <c r="CG24" s="101"/>
      <c r="CH24" s="101">
        <v>0</v>
      </c>
      <c r="CI24" s="100"/>
      <c r="CJ24" s="101"/>
      <c r="CK24" s="101">
        <v>1261.5</v>
      </c>
      <c r="CL24" s="101">
        <f t="shared" si="19"/>
        <v>64336.5</v>
      </c>
      <c r="CM24" s="99"/>
      <c r="CN24" s="99">
        <v>0</v>
      </c>
      <c r="CO24" s="216"/>
      <c r="CP24" s="217"/>
      <c r="CQ24" s="218"/>
      <c r="CR24" s="219"/>
      <c r="CS24" s="216"/>
      <c r="CT24" s="215">
        <v>0</v>
      </c>
      <c r="CU24" s="216"/>
      <c r="CV24" s="87">
        <v>0</v>
      </c>
      <c r="CW24" s="216"/>
      <c r="CX24" s="88">
        <v>0</v>
      </c>
      <c r="CY24" s="87"/>
      <c r="CZ24" s="87">
        <v>0</v>
      </c>
      <c r="DA24" s="216"/>
      <c r="DB24" s="215">
        <f>DA24*'р 3'!DO23</f>
        <v>0</v>
      </c>
      <c r="DC24" s="216"/>
      <c r="DD24" s="215">
        <v>0</v>
      </c>
      <c r="DE24" s="216"/>
      <c r="DF24" s="215">
        <v>0</v>
      </c>
      <c r="DG24" s="216"/>
      <c r="DH24" s="219">
        <f>DG24*'р 3'!DF23</f>
        <v>0</v>
      </c>
      <c r="DI24" s="221"/>
      <c r="DJ24" s="214">
        <v>0</v>
      </c>
    </row>
    <row r="25" spans="1:114" s="43" customFormat="1" ht="17.100000000000001" customHeight="1">
      <c r="A25" s="151" t="s">
        <v>359</v>
      </c>
      <c r="B25" s="136"/>
      <c r="C25" s="155">
        <f t="shared" si="6"/>
        <v>0</v>
      </c>
      <c r="D25" s="64" t="str">
        <f t="shared" si="0"/>
        <v>УРА!</v>
      </c>
      <c r="E25" s="136"/>
      <c r="F25" s="136"/>
      <c r="G25" s="103"/>
      <c r="H25" s="155">
        <v>0</v>
      </c>
      <c r="I25" s="156" t="str">
        <f t="shared" si="7"/>
        <v>УРА!</v>
      </c>
      <c r="J25" s="136"/>
      <c r="K25" s="136"/>
      <c r="L25" s="136"/>
      <c r="M25" s="157">
        <v>0</v>
      </c>
      <c r="N25" s="158" t="str">
        <f t="shared" si="8"/>
        <v>УРА!</v>
      </c>
      <c r="O25" s="136"/>
      <c r="P25" s="136"/>
      <c r="Q25" s="135">
        <v>674</v>
      </c>
      <c r="R25" s="104">
        <f t="shared" si="9"/>
        <v>673</v>
      </c>
      <c r="S25" s="158" t="str">
        <f t="shared" si="2"/>
        <v>УРА!</v>
      </c>
      <c r="T25" s="135">
        <v>183</v>
      </c>
      <c r="U25" s="83">
        <v>490</v>
      </c>
      <c r="V25" s="135">
        <f t="shared" si="10"/>
        <v>674</v>
      </c>
      <c r="W25" s="104">
        <f t="shared" si="11"/>
        <v>673</v>
      </c>
      <c r="X25" s="158" t="str">
        <f t="shared" si="12"/>
        <v>УРА!</v>
      </c>
      <c r="Y25" s="135">
        <f t="shared" si="13"/>
        <v>183</v>
      </c>
      <c r="Z25" s="135">
        <f t="shared" si="14"/>
        <v>490</v>
      </c>
      <c r="AA25" s="136"/>
      <c r="AB25" s="155">
        <v>0</v>
      </c>
      <c r="AC25" s="159" t="str">
        <f t="shared" si="15"/>
        <v>УРА!</v>
      </c>
      <c r="AD25" s="136"/>
      <c r="AE25" s="136"/>
      <c r="AF25" s="136"/>
      <c r="AG25" s="155">
        <v>0</v>
      </c>
      <c r="AH25" s="159" t="str">
        <f t="shared" si="16"/>
        <v>УРА!</v>
      </c>
      <c r="AI25" s="136"/>
      <c r="AJ25" s="136"/>
      <c r="AK25" s="135"/>
      <c r="AL25" s="239"/>
      <c r="AM25" s="159"/>
      <c r="AN25" s="135"/>
      <c r="AO25" s="135"/>
      <c r="AP25" s="136"/>
      <c r="AQ25" s="155">
        <f t="shared" si="3"/>
        <v>0</v>
      </c>
      <c r="AR25" s="159" t="str">
        <f t="shared" si="17"/>
        <v>УРА!</v>
      </c>
      <c r="AS25" s="136"/>
      <c r="AT25" s="136"/>
      <c r="AU25" s="136"/>
      <c r="AV25" s="213"/>
      <c r="AW25" s="101"/>
      <c r="AX25" s="101">
        <f>AW25*'р 3'!CV24</f>
        <v>0</v>
      </c>
      <c r="AY25" s="326"/>
      <c r="AZ25" s="101">
        <f>AY25*'р 3'!DB24</f>
        <v>0</v>
      </c>
      <c r="BA25" s="327"/>
      <c r="BB25" s="101">
        <v>0</v>
      </c>
      <c r="BC25" s="328"/>
      <c r="BD25" s="99">
        <v>0</v>
      </c>
      <c r="BE25" s="327"/>
      <c r="BF25" s="101">
        <v>0</v>
      </c>
      <c r="BG25" s="327"/>
      <c r="BH25" s="101">
        <v>0</v>
      </c>
      <c r="BI25" s="327"/>
      <c r="BJ25" s="101">
        <v>0</v>
      </c>
      <c r="BK25" s="101"/>
      <c r="BL25" s="101">
        <v>0</v>
      </c>
      <c r="BM25" s="100"/>
      <c r="BN25" s="101">
        <v>0</v>
      </c>
      <c r="BO25" s="101">
        <v>1245.8</v>
      </c>
      <c r="BP25" s="101">
        <v>227981.4</v>
      </c>
      <c r="BQ25" s="101"/>
      <c r="BR25" s="223">
        <v>0</v>
      </c>
      <c r="BS25" s="99"/>
      <c r="BT25" s="101">
        <f>BS25*'р 3'!CV24</f>
        <v>0</v>
      </c>
      <c r="BU25" s="326"/>
      <c r="BV25" s="101">
        <f>BU25*'р 3'!CW24</f>
        <v>0</v>
      </c>
      <c r="BW25" s="99"/>
      <c r="BX25" s="101">
        <v>0</v>
      </c>
      <c r="BY25" s="101"/>
      <c r="BZ25" s="101">
        <v>0</v>
      </c>
      <c r="CA25" s="99"/>
      <c r="CB25" s="101">
        <v>0</v>
      </c>
      <c r="CC25" s="99"/>
      <c r="CD25" s="101">
        <v>0</v>
      </c>
      <c r="CE25" s="327"/>
      <c r="CF25" s="330">
        <f t="shared" si="4"/>
        <v>0</v>
      </c>
      <c r="CG25" s="101"/>
      <c r="CH25" s="101">
        <v>0</v>
      </c>
      <c r="CI25" s="101"/>
      <c r="CJ25" s="101"/>
      <c r="CK25" s="101">
        <v>1245.8</v>
      </c>
      <c r="CL25" s="101">
        <f t="shared" si="19"/>
        <v>227981.4</v>
      </c>
      <c r="CM25" s="99"/>
      <c r="CN25" s="99">
        <v>0</v>
      </c>
      <c r="CO25" s="216"/>
      <c r="CP25" s="217"/>
      <c r="CQ25" s="218"/>
      <c r="CR25" s="219"/>
      <c r="CS25" s="216"/>
      <c r="CT25" s="215"/>
      <c r="CU25" s="216"/>
      <c r="CV25" s="87"/>
      <c r="CW25" s="216"/>
      <c r="CX25" s="88">
        <v>0</v>
      </c>
      <c r="CY25" s="87"/>
      <c r="CZ25" s="87">
        <v>0</v>
      </c>
      <c r="DA25" s="216"/>
      <c r="DB25" s="215">
        <f>DA25*'р 3'!DO24</f>
        <v>0</v>
      </c>
      <c r="DC25" s="216"/>
      <c r="DD25" s="215">
        <v>0</v>
      </c>
      <c r="DE25" s="329"/>
      <c r="DF25" s="215">
        <v>0</v>
      </c>
      <c r="DG25" s="216"/>
      <c r="DH25" s="219">
        <f>DG25*'р 3'!DF24</f>
        <v>0</v>
      </c>
      <c r="DI25" s="88"/>
      <c r="DJ25" s="214">
        <v>0</v>
      </c>
    </row>
    <row r="26" spans="1:114" s="43" customFormat="1" ht="17.100000000000001" customHeight="1">
      <c r="A26" s="99" t="s">
        <v>360</v>
      </c>
      <c r="B26" s="136"/>
      <c r="C26" s="155">
        <f t="shared" si="6"/>
        <v>0</v>
      </c>
      <c r="D26" s="64" t="str">
        <f t="shared" si="0"/>
        <v>УРА!</v>
      </c>
      <c r="E26" s="135"/>
      <c r="F26" s="83"/>
      <c r="G26" s="103"/>
      <c r="H26" s="155">
        <v>0</v>
      </c>
      <c r="I26" s="156" t="str">
        <f t="shared" si="7"/>
        <v>УРА!</v>
      </c>
      <c r="J26" s="83"/>
      <c r="K26" s="83"/>
      <c r="L26" s="135"/>
      <c r="M26" s="157">
        <v>0</v>
      </c>
      <c r="N26" s="158" t="str">
        <f t="shared" si="8"/>
        <v>УРА!</v>
      </c>
      <c r="O26" s="135"/>
      <c r="P26" s="136"/>
      <c r="Q26" s="135">
        <v>638</v>
      </c>
      <c r="R26" s="104">
        <f t="shared" si="9"/>
        <v>638</v>
      </c>
      <c r="S26" s="158" t="str">
        <f t="shared" si="2"/>
        <v>УРА!</v>
      </c>
      <c r="T26" s="135">
        <v>638</v>
      </c>
      <c r="U26" s="83"/>
      <c r="V26" s="135">
        <f t="shared" si="10"/>
        <v>638</v>
      </c>
      <c r="W26" s="104">
        <f t="shared" si="11"/>
        <v>638</v>
      </c>
      <c r="X26" s="158" t="str">
        <f t="shared" si="12"/>
        <v>УРА!</v>
      </c>
      <c r="Y26" s="135">
        <f t="shared" si="13"/>
        <v>638</v>
      </c>
      <c r="Z26" s="135">
        <f t="shared" si="14"/>
        <v>0</v>
      </c>
      <c r="AA26" s="135"/>
      <c r="AB26" s="155">
        <v>0</v>
      </c>
      <c r="AC26" s="159" t="str">
        <f t="shared" si="15"/>
        <v>УРА!</v>
      </c>
      <c r="AD26" s="135"/>
      <c r="AE26" s="135"/>
      <c r="AF26" s="135"/>
      <c r="AG26" s="155">
        <v>0</v>
      </c>
      <c r="AH26" s="159" t="str">
        <f t="shared" si="16"/>
        <v>УРА!</v>
      </c>
      <c r="AI26" s="135"/>
      <c r="AJ26" s="135"/>
      <c r="AK26" s="135"/>
      <c r="AL26" s="239"/>
      <c r="AM26" s="159"/>
      <c r="AN26" s="135"/>
      <c r="AO26" s="135"/>
      <c r="AP26" s="135"/>
      <c r="AQ26" s="155">
        <f t="shared" si="3"/>
        <v>0</v>
      </c>
      <c r="AR26" s="159" t="str">
        <f t="shared" si="17"/>
        <v>УРА!</v>
      </c>
      <c r="AS26" s="135"/>
      <c r="AT26" s="83"/>
      <c r="AU26" s="57"/>
      <c r="AV26" s="213"/>
      <c r="AW26" s="101"/>
      <c r="AX26" s="101">
        <f>AW26*'р 3'!CV25</f>
        <v>0</v>
      </c>
      <c r="AY26" s="101"/>
      <c r="AZ26" s="101">
        <f>AY26*'р 3'!DB25</f>
        <v>0</v>
      </c>
      <c r="BA26" s="99"/>
      <c r="BB26" s="101">
        <v>0</v>
      </c>
      <c r="BC26" s="161"/>
      <c r="BD26" s="99">
        <v>0</v>
      </c>
      <c r="BE26" s="101"/>
      <c r="BF26" s="101">
        <v>0</v>
      </c>
      <c r="BG26" s="99"/>
      <c r="BH26" s="101">
        <v>0</v>
      </c>
      <c r="BI26" s="101"/>
      <c r="BJ26" s="101">
        <v>0</v>
      </c>
      <c r="BK26" s="101"/>
      <c r="BL26" s="101">
        <v>0</v>
      </c>
      <c r="BM26" s="161"/>
      <c r="BN26" s="101">
        <v>0</v>
      </c>
      <c r="BO26" s="101">
        <v>1210.21</v>
      </c>
      <c r="BP26" s="101">
        <v>772113.98</v>
      </c>
      <c r="BQ26" s="99"/>
      <c r="BR26" s="223">
        <v>0</v>
      </c>
      <c r="BS26" s="101"/>
      <c r="BT26" s="101">
        <f>BS26*'р 3'!CV25</f>
        <v>0</v>
      </c>
      <c r="BU26" s="101"/>
      <c r="BV26" s="101">
        <f>BU26*'р 3'!CW25</f>
        <v>0</v>
      </c>
      <c r="BW26" s="99"/>
      <c r="BX26" s="101">
        <v>0</v>
      </c>
      <c r="BY26" s="101"/>
      <c r="BZ26" s="101">
        <v>0</v>
      </c>
      <c r="CA26" s="101"/>
      <c r="CB26" s="101">
        <v>0</v>
      </c>
      <c r="CC26" s="99"/>
      <c r="CD26" s="101">
        <v>0</v>
      </c>
      <c r="CE26" s="101"/>
      <c r="CF26" s="330">
        <f t="shared" si="4"/>
        <v>0</v>
      </c>
      <c r="CG26" s="101"/>
      <c r="CH26" s="101">
        <v>0</v>
      </c>
      <c r="CI26" s="101"/>
      <c r="CJ26" s="101"/>
      <c r="CK26" s="101">
        <v>1210.21</v>
      </c>
      <c r="CL26" s="101">
        <f t="shared" si="19"/>
        <v>772113.98</v>
      </c>
      <c r="CM26" s="99"/>
      <c r="CN26" s="99">
        <v>0</v>
      </c>
      <c r="CO26" s="216"/>
      <c r="CP26" s="217"/>
      <c r="CQ26" s="218"/>
      <c r="CR26" s="219"/>
      <c r="CS26" s="216"/>
      <c r="CT26" s="215">
        <v>0</v>
      </c>
      <c r="CU26" s="216"/>
      <c r="CV26" s="87"/>
      <c r="CW26" s="216"/>
      <c r="CX26" s="88">
        <v>0</v>
      </c>
      <c r="CY26" s="87"/>
      <c r="CZ26" s="87">
        <v>0</v>
      </c>
      <c r="DA26" s="216"/>
      <c r="DB26" s="215">
        <f>DA26*'р 3'!DO25</f>
        <v>0</v>
      </c>
      <c r="DC26" s="216"/>
      <c r="DD26" s="215">
        <v>0</v>
      </c>
      <c r="DE26" s="129"/>
      <c r="DF26" s="215">
        <v>0</v>
      </c>
      <c r="DG26" s="129"/>
      <c r="DH26" s="219">
        <f>DG26*'р 3'!DF25</f>
        <v>0</v>
      </c>
      <c r="DI26" s="88"/>
      <c r="DJ26" s="214">
        <v>0</v>
      </c>
    </row>
    <row r="27" spans="1:114" s="43" customFormat="1" ht="17.100000000000001" customHeight="1">
      <c r="A27" s="57" t="s">
        <v>361</v>
      </c>
      <c r="B27" s="135"/>
      <c r="C27" s="155">
        <f t="shared" si="6"/>
        <v>0</v>
      </c>
      <c r="D27" s="64" t="str">
        <f t="shared" si="0"/>
        <v>УРА!</v>
      </c>
      <c r="E27" s="135"/>
      <c r="F27" s="135"/>
      <c r="G27" s="103"/>
      <c r="H27" s="155">
        <v>0</v>
      </c>
      <c r="I27" s="156" t="str">
        <f t="shared" si="7"/>
        <v>УРА!</v>
      </c>
      <c r="J27" s="135"/>
      <c r="K27" s="135"/>
      <c r="L27" s="135"/>
      <c r="M27" s="157">
        <v>0</v>
      </c>
      <c r="N27" s="158" t="str">
        <f t="shared" si="8"/>
        <v>УРА!</v>
      </c>
      <c r="O27" s="135"/>
      <c r="P27" s="135"/>
      <c r="Q27" s="135"/>
      <c r="R27" s="104">
        <f t="shared" si="9"/>
        <v>0</v>
      </c>
      <c r="S27" s="158" t="str">
        <f t="shared" si="2"/>
        <v>УРА!</v>
      </c>
      <c r="T27" s="135"/>
      <c r="U27" s="83"/>
      <c r="V27" s="135">
        <f t="shared" si="10"/>
        <v>0</v>
      </c>
      <c r="W27" s="104">
        <f t="shared" si="11"/>
        <v>0</v>
      </c>
      <c r="X27" s="158" t="str">
        <f t="shared" si="12"/>
        <v>УРА!</v>
      </c>
      <c r="Y27" s="135">
        <f t="shared" si="13"/>
        <v>0</v>
      </c>
      <c r="Z27" s="135">
        <f t="shared" si="14"/>
        <v>0</v>
      </c>
      <c r="AA27" s="135"/>
      <c r="AB27" s="155">
        <v>0</v>
      </c>
      <c r="AC27" s="159" t="str">
        <f t="shared" si="15"/>
        <v>УРА!</v>
      </c>
      <c r="AD27" s="135"/>
      <c r="AE27" s="135"/>
      <c r="AF27" s="135"/>
      <c r="AG27" s="155">
        <v>0</v>
      </c>
      <c r="AH27" s="159" t="str">
        <f t="shared" si="16"/>
        <v>УРА!</v>
      </c>
      <c r="AI27" s="135"/>
      <c r="AJ27" s="135"/>
      <c r="AK27" s="135"/>
      <c r="AL27" s="239"/>
      <c r="AM27" s="159"/>
      <c r="AN27" s="135"/>
      <c r="AO27" s="135"/>
      <c r="AP27" s="135"/>
      <c r="AQ27" s="155">
        <f t="shared" si="3"/>
        <v>0</v>
      </c>
      <c r="AR27" s="159" t="str">
        <f t="shared" si="17"/>
        <v>УРА!</v>
      </c>
      <c r="AS27" s="135"/>
      <c r="AT27" s="135"/>
      <c r="AU27" s="57"/>
      <c r="AV27" s="213"/>
      <c r="AW27" s="101"/>
      <c r="AX27" s="101">
        <f>AW27*'р 3'!CV26</f>
        <v>0</v>
      </c>
      <c r="AY27" s="101"/>
      <c r="AZ27" s="101">
        <f>AY27*'р 3'!DB26</f>
        <v>0</v>
      </c>
      <c r="BA27" s="101"/>
      <c r="BB27" s="101">
        <v>0</v>
      </c>
      <c r="BC27" s="132"/>
      <c r="BD27" s="99">
        <v>0</v>
      </c>
      <c r="BE27" s="296">
        <v>155.51</v>
      </c>
      <c r="BF27" s="101"/>
      <c r="BG27" s="99"/>
      <c r="BH27" s="101"/>
      <c r="BI27" s="101"/>
      <c r="BJ27" s="101">
        <v>0</v>
      </c>
      <c r="BK27" s="99"/>
      <c r="BL27" s="101">
        <v>0</v>
      </c>
      <c r="BM27" s="100"/>
      <c r="BN27" s="101">
        <v>0</v>
      </c>
      <c r="BO27" s="101"/>
      <c r="BP27" s="101">
        <v>0</v>
      </c>
      <c r="BQ27" s="99"/>
      <c r="BR27" s="223">
        <v>0</v>
      </c>
      <c r="BS27" s="101"/>
      <c r="BT27" s="101">
        <f>BS27*'р 3'!CV26</f>
        <v>0</v>
      </c>
      <c r="BU27" s="99"/>
      <c r="BV27" s="101">
        <f>BU27*'р 3'!CW26</f>
        <v>0</v>
      </c>
      <c r="BW27" s="101"/>
      <c r="BX27" s="101">
        <v>0</v>
      </c>
      <c r="BY27" s="99"/>
      <c r="BZ27" s="101">
        <v>0</v>
      </c>
      <c r="CA27" s="101"/>
      <c r="CB27" s="101">
        <v>0</v>
      </c>
      <c r="CC27" s="99"/>
      <c r="CD27" s="101">
        <v>0</v>
      </c>
      <c r="CE27" s="101"/>
      <c r="CF27" s="330">
        <f t="shared" si="4"/>
        <v>0</v>
      </c>
      <c r="CG27" s="101"/>
      <c r="CH27" s="101">
        <v>0</v>
      </c>
      <c r="CI27" s="101"/>
      <c r="CJ27" s="101"/>
      <c r="CK27" s="101"/>
      <c r="CL27" s="101">
        <f t="shared" si="19"/>
        <v>0</v>
      </c>
      <c r="CM27" s="99"/>
      <c r="CN27" s="99">
        <v>0</v>
      </c>
      <c r="CO27" s="216"/>
      <c r="CP27" s="217"/>
      <c r="CQ27" s="218"/>
      <c r="CR27" s="219"/>
      <c r="CS27" s="216"/>
      <c r="CT27" s="215"/>
      <c r="CU27" s="216"/>
      <c r="CV27" s="87"/>
      <c r="CW27" s="216">
        <v>0.4</v>
      </c>
      <c r="CX27" s="88">
        <v>0</v>
      </c>
      <c r="CY27" s="216"/>
      <c r="CZ27" s="87">
        <v>0</v>
      </c>
      <c r="DA27" s="216"/>
      <c r="DB27" s="215">
        <f>DA27*'р 3'!DO26</f>
        <v>0</v>
      </c>
      <c r="DC27" s="216"/>
      <c r="DD27" s="215">
        <v>0</v>
      </c>
      <c r="DE27" s="129"/>
      <c r="DF27" s="215">
        <v>0</v>
      </c>
      <c r="DG27" s="216"/>
      <c r="DH27" s="219">
        <f>DG27*'р 3'!DF26</f>
        <v>0</v>
      </c>
      <c r="DI27" s="221"/>
      <c r="DJ27" s="214">
        <v>0</v>
      </c>
    </row>
    <row r="28" spans="1:114" s="43" customFormat="1" ht="17.100000000000001" customHeight="1">
      <c r="A28" s="151" t="s">
        <v>1</v>
      </c>
      <c r="B28" s="136">
        <f>SUM(B5:B27)</f>
        <v>198770</v>
      </c>
      <c r="C28" s="155">
        <f t="shared" si="6"/>
        <v>141667</v>
      </c>
      <c r="D28" s="64" t="str">
        <f t="shared" si="0"/>
        <v>УРА!</v>
      </c>
      <c r="E28" s="135">
        <f>SUM(E5:E27)</f>
        <v>126374</v>
      </c>
      <c r="F28" s="135">
        <f>SUM(F5:F27)</f>
        <v>15293</v>
      </c>
      <c r="G28" s="103"/>
      <c r="H28" s="155">
        <f>J28+K28</f>
        <v>0</v>
      </c>
      <c r="I28" s="156" t="str">
        <f t="shared" si="7"/>
        <v>УРА!</v>
      </c>
      <c r="J28" s="135"/>
      <c r="K28" s="135"/>
      <c r="L28" s="135">
        <f>SUM(L26:L27)</f>
        <v>0</v>
      </c>
      <c r="M28" s="157">
        <v>0</v>
      </c>
      <c r="N28" s="158" t="str">
        <f t="shared" si="8"/>
        <v>УРА!</v>
      </c>
      <c r="O28" s="135">
        <f>SUM(O26:O27)</f>
        <v>0</v>
      </c>
      <c r="P28" s="135">
        <f>SUM(P26:P27)</f>
        <v>0</v>
      </c>
      <c r="Q28" s="135">
        <f>SUM(Q5:Q27)</f>
        <v>17665</v>
      </c>
      <c r="R28" s="104">
        <f t="shared" si="9"/>
        <v>15910</v>
      </c>
      <c r="S28" s="158" t="str">
        <f t="shared" si="2"/>
        <v>УРА!</v>
      </c>
      <c r="T28" s="135">
        <f>SUM(T5:T27)</f>
        <v>5907</v>
      </c>
      <c r="U28" s="135">
        <f>SUM(U5:U27)</f>
        <v>10003</v>
      </c>
      <c r="V28" s="135">
        <f>SUM(V5:V27)</f>
        <v>17665</v>
      </c>
      <c r="W28" s="104">
        <f t="shared" si="11"/>
        <v>15910</v>
      </c>
      <c r="X28" s="158" t="str">
        <f t="shared" si="12"/>
        <v>УРА!</v>
      </c>
      <c r="Y28" s="135">
        <f>SUM(Y5:Y27)</f>
        <v>5907</v>
      </c>
      <c r="Z28" s="135">
        <f>SUM(Z5:Z27)</f>
        <v>10003</v>
      </c>
      <c r="AA28" s="135">
        <f>SUM(AA26:AA27)</f>
        <v>0</v>
      </c>
      <c r="AB28" s="155">
        <f>AD28+AE28</f>
        <v>0</v>
      </c>
      <c r="AC28" s="159" t="str">
        <f t="shared" si="15"/>
        <v>УРА!</v>
      </c>
      <c r="AD28" s="135">
        <f>SUM(AD26:AD27)</f>
        <v>0</v>
      </c>
      <c r="AE28" s="135">
        <f>SUM(AE26:AE27)</f>
        <v>0</v>
      </c>
      <c r="AF28" s="135">
        <f>SUM(AF26:AF27)</f>
        <v>0</v>
      </c>
      <c r="AG28" s="155">
        <f>AI28+AJ28</f>
        <v>0</v>
      </c>
      <c r="AH28" s="159" t="str">
        <f t="shared" si="16"/>
        <v>УРА!</v>
      </c>
      <c r="AI28" s="135">
        <f>SUM(AI26:AI27)</f>
        <v>0</v>
      </c>
      <c r="AJ28" s="135">
        <f>SUM(AJ26:AJ27)</f>
        <v>0</v>
      </c>
      <c r="AK28" s="135">
        <f t="shared" ref="AK28:AP28" si="20">SUM(AK26:AK27)</f>
        <v>0</v>
      </c>
      <c r="AL28" s="135">
        <f t="shared" si="20"/>
        <v>0</v>
      </c>
      <c r="AM28" s="135">
        <f t="shared" si="20"/>
        <v>0</v>
      </c>
      <c r="AN28" s="135">
        <f t="shared" si="20"/>
        <v>0</v>
      </c>
      <c r="AO28" s="135">
        <f t="shared" si="20"/>
        <v>0</v>
      </c>
      <c r="AP28" s="135">
        <f t="shared" si="20"/>
        <v>0</v>
      </c>
      <c r="AQ28" s="155">
        <f t="shared" si="3"/>
        <v>0</v>
      </c>
      <c r="AR28" s="159" t="str">
        <f t="shared" si="17"/>
        <v>УРА!</v>
      </c>
      <c r="AS28" s="135">
        <f>SUM(AS26:AS27)</f>
        <v>0</v>
      </c>
      <c r="AT28" s="135">
        <f>SUM(AT26:AT27)</f>
        <v>0</v>
      </c>
      <c r="AU28" s="135">
        <f>SUM(AU26:AU27)</f>
        <v>0</v>
      </c>
      <c r="AV28" s="222"/>
      <c r="AW28" s="101"/>
      <c r="AX28" s="101">
        <f>SUM(AX5:AX27)</f>
        <v>0</v>
      </c>
      <c r="AY28" s="135">
        <f>SUM(AY26:AY27)</f>
        <v>0</v>
      </c>
      <c r="AZ28" s="101">
        <f>AY28*'р 3'!DB27</f>
        <v>0</v>
      </c>
      <c r="BA28" s="135">
        <f>SUM(BA26:BA27)</f>
        <v>0</v>
      </c>
      <c r="BB28" s="135">
        <f>SUM(BB5:BB27)</f>
        <v>0</v>
      </c>
      <c r="BC28" s="135">
        <f>SUM(BC5:BC27)</f>
        <v>0</v>
      </c>
      <c r="BD28" s="135">
        <f>SUM(BD5:BD27)</f>
        <v>0</v>
      </c>
      <c r="BE28" s="296">
        <v>155.51</v>
      </c>
      <c r="BF28" s="135"/>
      <c r="BG28" s="135">
        <f>SUM(BG26:BG27)</f>
        <v>0</v>
      </c>
      <c r="BH28" s="135"/>
      <c r="BI28" s="101">
        <v>25.74</v>
      </c>
      <c r="BJ28" s="101">
        <v>3252035.91</v>
      </c>
      <c r="BK28" s="101">
        <f>SUM(BK12:BK27)</f>
        <v>0</v>
      </c>
      <c r="BL28" s="101">
        <f>SUM(BL12:BL27)</f>
        <v>0</v>
      </c>
      <c r="BM28" s="101">
        <f>SUM(BM12:BM27)</f>
        <v>0</v>
      </c>
      <c r="BN28" s="101">
        <f>SUM(BN12:BN27)</f>
        <v>0</v>
      </c>
      <c r="BO28" s="101">
        <v>1343.98</v>
      </c>
      <c r="BP28" s="101">
        <v>8035628.9800000004</v>
      </c>
      <c r="BQ28" s="101">
        <f t="shared" ref="BQ28:BZ28" si="21">SUM(BQ12:BQ27)</f>
        <v>0</v>
      </c>
      <c r="BR28" s="101">
        <f t="shared" si="21"/>
        <v>0</v>
      </c>
      <c r="BS28" s="101">
        <f>SUM(BS5:BS27)</f>
        <v>0</v>
      </c>
      <c r="BT28" s="101">
        <f>SUM(BT5:BT27)</f>
        <v>0</v>
      </c>
      <c r="BU28" s="101">
        <v>18.5</v>
      </c>
      <c r="BV28" s="101">
        <f>SUM(BV5:BV27)</f>
        <v>0</v>
      </c>
      <c r="BW28" s="101">
        <f t="shared" si="21"/>
        <v>0</v>
      </c>
      <c r="BX28" s="101">
        <f t="shared" si="21"/>
        <v>0</v>
      </c>
      <c r="BY28" s="101">
        <f t="shared" si="21"/>
        <v>0</v>
      </c>
      <c r="BZ28" s="101">
        <f t="shared" si="21"/>
        <v>0</v>
      </c>
      <c r="CA28" s="101">
        <v>155.51</v>
      </c>
      <c r="CB28" s="99">
        <f>SUM(CB26:CB27)</f>
        <v>0</v>
      </c>
      <c r="CC28" s="101">
        <f>SUM(CC12:CC27)</f>
        <v>0</v>
      </c>
      <c r="CD28" s="101">
        <f>SUM(CD12:CD27)</f>
        <v>0</v>
      </c>
      <c r="CE28" s="101">
        <f>CF28/E28</f>
        <v>25.68</v>
      </c>
      <c r="CF28" s="101">
        <f>SUM(CF5:CF27)</f>
        <v>3245228.2</v>
      </c>
      <c r="CG28" s="101"/>
      <c r="CH28" s="101">
        <f t="shared" ref="CH28:CP28" si="22">SUM(CH5:CH27)</f>
        <v>0</v>
      </c>
      <c r="CI28" s="101">
        <f t="shared" si="22"/>
        <v>0</v>
      </c>
      <c r="CJ28" s="399"/>
      <c r="CK28" s="101">
        <f>BP28/Y28</f>
        <v>1360.36</v>
      </c>
      <c r="CL28" s="101">
        <f>SUM(CL5:CL27)</f>
        <v>7947239.5800000001</v>
      </c>
      <c r="CM28" s="101">
        <f t="shared" si="22"/>
        <v>0</v>
      </c>
      <c r="CN28" s="101">
        <f t="shared" si="22"/>
        <v>0</v>
      </c>
      <c r="CO28" s="101">
        <f t="shared" si="22"/>
        <v>0</v>
      </c>
      <c r="CP28" s="101">
        <f t="shared" si="22"/>
        <v>0</v>
      </c>
      <c r="CQ28" s="101"/>
      <c r="CR28" s="101">
        <f>SUM(CR5:CR27)</f>
        <v>0</v>
      </c>
      <c r="CS28" s="101">
        <f>SUM(CS5:CS27)</f>
        <v>0</v>
      </c>
      <c r="CT28" s="101">
        <f>SUM(CT12:CT27)</f>
        <v>0</v>
      </c>
      <c r="CU28" s="101">
        <f>SUM(CU5:CU27)</f>
        <v>0</v>
      </c>
      <c r="CV28" s="101">
        <f>SUM(CV12:CV27)</f>
        <v>0</v>
      </c>
      <c r="CW28" s="101">
        <f>SUM(CW5:CW27)</f>
        <v>0.4</v>
      </c>
      <c r="CX28" s="88">
        <f>SUM(CX26:CX27)</f>
        <v>0</v>
      </c>
      <c r="CY28" s="216"/>
      <c r="CZ28" s="88"/>
      <c r="DA28" s="405">
        <f>DB28/'р 3'!DO27</f>
        <v>1.8539000000000001</v>
      </c>
      <c r="DB28" s="215">
        <f>SUM(DB5:DB27)</f>
        <v>42124.59</v>
      </c>
      <c r="DC28" s="101">
        <f>SUM(DC12:DC27)</f>
        <v>0</v>
      </c>
      <c r="DD28" s="101">
        <f>SUM(DD12:DD27)</f>
        <v>0</v>
      </c>
      <c r="DE28" s="101">
        <f>SUM(DE12:DE27)</f>
        <v>0</v>
      </c>
      <c r="DF28" s="218"/>
      <c r="DG28" s="391">
        <f>DH28/'р 3'!DF27</f>
        <v>3.6040000000000003E-2</v>
      </c>
      <c r="DH28" s="219">
        <f>SUM(DH5:DH27)</f>
        <v>2062.7800000000002</v>
      </c>
      <c r="DI28" s="101">
        <f>SUM(DI5:DI27)</f>
        <v>0</v>
      </c>
      <c r="DJ28" s="220">
        <f>SUM(DJ5:DJ27)</f>
        <v>0</v>
      </c>
    </row>
    <row r="31" spans="1:114" ht="20.25">
      <c r="CK31" s="398"/>
    </row>
  </sheetData>
  <mergeCells count="17">
    <mergeCell ref="A2:A4"/>
    <mergeCell ref="AP2:AT2"/>
    <mergeCell ref="L2:P2"/>
    <mergeCell ref="Q2:U2"/>
    <mergeCell ref="AA2:AE2"/>
    <mergeCell ref="AF2:AJ2"/>
    <mergeCell ref="V2:Z2"/>
    <mergeCell ref="E1:P1"/>
    <mergeCell ref="AW2:BR2"/>
    <mergeCell ref="BA3:BC3"/>
    <mergeCell ref="CS3:CU3"/>
    <mergeCell ref="CO2:DG2"/>
    <mergeCell ref="B2:F2"/>
    <mergeCell ref="G2:K2"/>
    <mergeCell ref="AK2:AO2"/>
    <mergeCell ref="BW3:BY3"/>
    <mergeCell ref="BS2:CG2"/>
  </mergeCells>
  <phoneticPr fontId="0" type="noConversion"/>
  <pageMargins left="0.39370078740157483" right="0.39370078740157483" top="0.62992125984251968" bottom="0" header="0.51181102362204722" footer="0.51181102362204722"/>
  <pageSetup paperSize="9" scale="65" orientation="landscape" horizontalDpi="300" verticalDpi="300" r:id="rId1"/>
  <headerFooter alignWithMargins="0"/>
  <colBreaks count="4" manualBreakCount="4">
    <brk id="21" max="40" man="1"/>
    <brk id="46" max="40" man="1"/>
    <brk id="48" max="40" man="1"/>
    <brk id="92" max="40" man="1"/>
  </colBreaks>
  <cellWatches>
    <cellWatch r="H3"/>
  </cellWatches>
  <ignoredErrors>
    <ignoredError sqref="AZ28:BA28 AY28 CT28:CV28 CK28" formula="1"/>
    <ignoredError sqref="BL28:BN28 BR28 BX28 CX28 BZ28 CC28:CD28 DD28" formulaRange="1"/>
    <ignoredError sqref="CB28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7"/>
  <sheetViews>
    <sheetView showZeros="0" view="pageBreakPreview" zoomScale="80" zoomScaleNormal="70" zoomScaleSheetLayoutView="80" workbookViewId="0">
      <pane xSplit="1" ySplit="3" topLeftCell="II4" activePane="bottomRight" state="frozen"/>
      <selection pane="topRight" activeCell="B1" sqref="B1"/>
      <selection pane="bottomLeft" activeCell="A4" sqref="A4"/>
      <selection pane="bottomRight" activeCell="IV10" sqref="IV10"/>
    </sheetView>
  </sheetViews>
  <sheetFormatPr defaultColWidth="10" defaultRowHeight="12.75" outlineLevelCol="1"/>
  <cols>
    <col min="1" max="1" width="17.42578125" customWidth="1"/>
    <col min="2" max="2" width="13.7109375" customWidth="1"/>
    <col min="3" max="3" width="13.42578125" customWidth="1"/>
    <col min="4" max="4" width="13.28515625" customWidth="1" outlineLevel="1"/>
    <col min="5" max="5" width="11.7109375" customWidth="1" outlineLevel="1"/>
    <col min="6" max="6" width="13.42578125" customWidth="1"/>
    <col min="7" max="7" width="11" customWidth="1"/>
    <col min="8" max="8" width="13.5703125" customWidth="1"/>
    <col min="9" max="9" width="13.42578125" customWidth="1"/>
    <col min="10" max="11" width="13.5703125" customWidth="1" outlineLevel="1"/>
    <col min="12" max="12" width="13.28515625" customWidth="1"/>
    <col min="13" max="13" width="13.140625" customWidth="1" outlineLevel="1"/>
    <col min="14" max="16" width="9" customWidth="1" outlineLevel="1"/>
    <col min="17" max="17" width="11.85546875" customWidth="1"/>
    <col min="18" max="18" width="12.85546875" customWidth="1"/>
    <col min="19" max="19" width="13.140625" customWidth="1"/>
    <col min="20" max="20" width="11.42578125" customWidth="1"/>
    <col min="21" max="21" width="12.5703125" customWidth="1"/>
    <col min="22" max="22" width="11.5703125" customWidth="1"/>
    <col min="23" max="23" width="12" customWidth="1"/>
    <col min="24" max="24" width="13.140625" customWidth="1"/>
    <col min="25" max="25" width="13.42578125" customWidth="1"/>
    <col min="26" max="27" width="14" customWidth="1" outlineLevel="1"/>
    <col min="28" max="28" width="13.140625" customWidth="1"/>
    <col min="29" max="29" width="11.85546875" customWidth="1"/>
    <col min="30" max="30" width="13.5703125" customWidth="1"/>
    <col min="31" max="31" width="13.140625" customWidth="1"/>
    <col min="32" max="33" width="13.5703125" customWidth="1" outlineLevel="1"/>
    <col min="34" max="34" width="13.5703125" customWidth="1"/>
    <col min="35" max="35" width="16.85546875" customWidth="1" outlineLevel="1"/>
    <col min="36" max="36" width="16.28515625" customWidth="1" outlineLevel="1"/>
    <col min="37" max="37" width="10.28515625" customWidth="1"/>
    <col min="38" max="38" width="10.5703125" customWidth="1"/>
    <col min="39" max="39" width="11.42578125" customWidth="1"/>
    <col min="40" max="40" width="11.28515625" customWidth="1"/>
    <col min="41" max="41" width="11.5703125" customWidth="1"/>
    <col min="42" max="43" width="11.28515625" customWidth="1"/>
    <col min="44" max="44" width="9.140625" customWidth="1"/>
    <col min="45" max="45" width="11.7109375" customWidth="1"/>
    <col min="46" max="46" width="13.42578125" customWidth="1"/>
    <col min="47" max="47" width="13.28515625" customWidth="1"/>
    <col min="48" max="48" width="13.85546875" customWidth="1" outlineLevel="1"/>
    <col min="49" max="49" width="9.7109375" customWidth="1" outlineLevel="1"/>
    <col min="50" max="50" width="13.28515625" customWidth="1"/>
    <col min="51" max="51" width="12.42578125" customWidth="1"/>
    <col min="52" max="52" width="14.7109375" customWidth="1"/>
    <col min="53" max="53" width="14.42578125" customWidth="1"/>
    <col min="54" max="54" width="14.5703125" customWidth="1" outlineLevel="1"/>
    <col min="55" max="55" width="10.140625" customWidth="1" outlineLevel="1"/>
    <col min="56" max="56" width="13" customWidth="1"/>
    <col min="57" max="57" width="15.7109375" customWidth="1" outlineLevel="1"/>
    <col min="58" max="58" width="11.28515625" customWidth="1" outlineLevel="1"/>
    <col min="59" max="59" width="10.85546875" customWidth="1"/>
    <col min="60" max="60" width="8.140625" customWidth="1"/>
    <col min="61" max="61" width="11.85546875" customWidth="1"/>
    <col min="62" max="62" width="11.28515625" customWidth="1"/>
    <col min="63" max="63" width="12.85546875" customWidth="1"/>
    <col min="64" max="64" width="11.85546875" customWidth="1"/>
    <col min="65" max="65" width="12.140625" customWidth="1"/>
    <col min="66" max="66" width="9.140625" customWidth="1"/>
    <col min="67" max="67" width="12.5703125" customWidth="1"/>
    <col min="68" max="69" width="13.28515625" customWidth="1"/>
    <col min="70" max="71" width="13.5703125" customWidth="1" outlineLevel="1"/>
    <col min="72" max="72" width="13.140625" customWidth="1"/>
    <col min="73" max="73" width="13.42578125" customWidth="1"/>
    <col min="74" max="75" width="13.140625" customWidth="1"/>
    <col min="76" max="77" width="14.140625" customWidth="1" outlineLevel="1"/>
    <col min="78" max="78" width="13.28515625" customWidth="1"/>
    <col min="79" max="80" width="15.140625" customWidth="1" outlineLevel="1"/>
    <col min="81" max="81" width="13.28515625" customWidth="1"/>
    <col min="82" max="82" width="10.140625" customWidth="1"/>
    <col min="83" max="83" width="11.28515625" customWidth="1"/>
    <col min="84" max="84" width="13.140625" customWidth="1"/>
    <col min="85" max="86" width="11.140625" customWidth="1"/>
    <col min="87" max="87" width="10.140625" customWidth="1"/>
    <col min="88" max="88" width="9.85546875" customWidth="1"/>
    <col min="89" max="89" width="11.140625" customWidth="1"/>
    <col min="90" max="90" width="13.28515625" customWidth="1"/>
    <col min="91" max="91" width="13" customWidth="1"/>
    <col min="92" max="93" width="13.28515625" customWidth="1" outlineLevel="1"/>
    <col min="94" max="94" width="13.42578125" customWidth="1"/>
    <col min="95" max="95" width="9.85546875" customWidth="1"/>
    <col min="96" max="96" width="13.140625" customWidth="1"/>
    <col min="97" max="97" width="13.7109375" customWidth="1"/>
    <col min="98" max="98" width="13.7109375" customWidth="1" outlineLevel="1"/>
    <col min="99" max="99" width="12.85546875" customWidth="1" outlineLevel="1"/>
    <col min="100" max="100" width="13.42578125" customWidth="1"/>
    <col min="101" max="101" width="16.85546875" customWidth="1" outlineLevel="1"/>
    <col min="102" max="102" width="13.42578125" customWidth="1" outlineLevel="1"/>
    <col min="103" max="103" width="9.85546875" customWidth="1"/>
    <col min="104" max="104" width="8.7109375" customWidth="1"/>
    <col min="105" max="105" width="10.28515625" customWidth="1"/>
    <col min="106" max="106" width="13" customWidth="1"/>
    <col min="107" max="107" width="11" customWidth="1"/>
    <col min="108" max="108" width="10.7109375" customWidth="1"/>
    <col min="109" max="110" width="10.140625" customWidth="1"/>
    <col min="111" max="111" width="12" customWidth="1"/>
    <col min="112" max="112" width="10.42578125" customWidth="1"/>
    <col min="113" max="113" width="12" customWidth="1"/>
    <col min="114" max="114" width="13.5703125" customWidth="1" outlineLevel="1"/>
    <col min="115" max="115" width="13.140625" customWidth="1" outlineLevel="1"/>
    <col min="116" max="117" width="11.42578125" customWidth="1"/>
    <col min="118" max="118" width="9.85546875" customWidth="1"/>
    <col min="119" max="119" width="10" customWidth="1"/>
    <col min="120" max="120" width="12.85546875" customWidth="1" outlineLevel="1"/>
    <col min="121" max="121" width="11.28515625" customWidth="1" outlineLevel="1"/>
    <col min="122" max="122" width="12.85546875" customWidth="1"/>
    <col min="123" max="123" width="16" customWidth="1" outlineLevel="1"/>
    <col min="124" max="124" width="14.28515625" customWidth="1" outlineLevel="1"/>
    <col min="125" max="125" width="9.7109375" customWidth="1"/>
    <col min="126" max="126" width="7.7109375" customWidth="1"/>
    <col min="127" max="128" width="10.7109375" customWidth="1"/>
    <col min="129" max="129" width="12.5703125" customWidth="1"/>
    <col min="130" max="130" width="9.85546875" customWidth="1"/>
    <col min="131" max="132" width="8.140625" customWidth="1"/>
    <col min="133" max="144" width="9.7109375" customWidth="1"/>
    <col min="145" max="145" width="10.7109375" customWidth="1"/>
    <col min="146" max="155" width="9.7109375" customWidth="1"/>
    <col min="156" max="156" width="11.140625" customWidth="1"/>
    <col min="157" max="157" width="11.5703125" customWidth="1"/>
    <col min="158" max="159" width="12.5703125" customWidth="1" outlineLevel="1"/>
    <col min="160" max="160" width="10.140625" customWidth="1"/>
    <col min="161" max="161" width="11.28515625" customWidth="1"/>
    <col min="162" max="162" width="11.42578125" customWidth="1"/>
    <col min="163" max="163" width="11.5703125" customWidth="1"/>
    <col min="164" max="165" width="13.140625" customWidth="1" outlineLevel="1"/>
    <col min="166" max="166" width="11.140625" customWidth="1"/>
    <col min="167" max="168" width="16.85546875" customWidth="1" outlineLevel="1"/>
    <col min="169" max="169" width="10.140625" customWidth="1"/>
    <col min="170" max="170" width="9.140625" customWidth="1"/>
    <col min="171" max="171" width="9.85546875" customWidth="1"/>
    <col min="172" max="172" width="9.28515625" customWidth="1"/>
    <col min="173" max="173" width="11.28515625" customWidth="1"/>
    <col min="174" max="174" width="11.140625" customWidth="1"/>
    <col min="175" max="176" width="10.42578125" customWidth="1"/>
    <col min="177" max="177" width="10.7109375" customWidth="1"/>
    <col min="178" max="178" width="11.42578125" customWidth="1"/>
    <col min="179" max="179" width="12" customWidth="1"/>
    <col min="180" max="180" width="11.42578125" customWidth="1"/>
    <col min="181" max="181" width="11.140625" customWidth="1"/>
    <col min="182" max="182" width="11.85546875" customWidth="1"/>
    <col min="183" max="184" width="12.42578125" customWidth="1" outlineLevel="1"/>
    <col min="185" max="185" width="12.28515625" customWidth="1"/>
    <col min="186" max="186" width="14.140625" customWidth="1" outlineLevel="1"/>
    <col min="187" max="187" width="11.85546875" customWidth="1" outlineLevel="1"/>
    <col min="188" max="188" width="10.7109375" customWidth="1"/>
    <col min="189" max="189" width="10.140625" customWidth="1"/>
    <col min="190" max="191" width="11.5703125" customWidth="1"/>
    <col min="192" max="192" width="11.85546875" customWidth="1"/>
    <col min="193" max="193" width="12.28515625" customWidth="1"/>
    <col min="194" max="194" width="10.85546875" customWidth="1"/>
    <col min="195" max="195" width="10.7109375" customWidth="1"/>
    <col min="196" max="196" width="10.85546875" customWidth="1"/>
    <col min="197" max="197" width="15" customWidth="1"/>
    <col min="198" max="198" width="14.85546875" customWidth="1"/>
    <col min="199" max="199" width="13.140625" customWidth="1" outlineLevel="1"/>
    <col min="200" max="200" width="12.5703125" customWidth="1" outlineLevel="1"/>
    <col min="201" max="202" width="13" customWidth="1"/>
    <col min="203" max="203" width="14.42578125" customWidth="1"/>
    <col min="204" max="204" width="15.5703125" customWidth="1"/>
    <col min="205" max="205" width="14.42578125" customWidth="1" outlineLevel="1"/>
    <col min="206" max="206" width="11.28515625" customWidth="1" outlineLevel="1"/>
    <col min="207" max="207" width="15.42578125" customWidth="1"/>
    <col min="208" max="208" width="13.42578125" customWidth="1" outlineLevel="1"/>
    <col min="209" max="209" width="13.85546875" customWidth="1" outlineLevel="1"/>
    <col min="210" max="210" width="13.28515625" customWidth="1"/>
    <col min="211" max="211" width="9.85546875" customWidth="1"/>
    <col min="212" max="212" width="11.140625" customWidth="1"/>
    <col min="213" max="213" width="13" customWidth="1"/>
    <col min="214" max="214" width="11.42578125" customWidth="1"/>
    <col min="215" max="215" width="11.140625" customWidth="1"/>
    <col min="216" max="216" width="10" customWidth="1"/>
    <col min="217" max="217" width="10.140625" customWidth="1"/>
    <col min="218" max="218" width="11.42578125" customWidth="1"/>
    <col min="219" max="220" width="14.28515625" customWidth="1"/>
    <col min="221" max="221" width="14.5703125" customWidth="1"/>
    <col min="222" max="222" width="13.140625" customWidth="1"/>
    <col min="223" max="223" width="15.140625" customWidth="1"/>
    <col min="224" max="224" width="14.28515625" customWidth="1"/>
    <col min="225" max="225" width="14.42578125" customWidth="1" outlineLevel="1"/>
    <col min="226" max="226" width="10.5703125" customWidth="1" outlineLevel="1"/>
    <col min="227" max="227" width="14.5703125" customWidth="1" outlineLevel="1"/>
    <col min="228" max="228" width="14.7109375" customWidth="1"/>
    <col min="229" max="229" width="13" customWidth="1"/>
    <col min="230" max="230" width="13.28515625" customWidth="1"/>
    <col min="231" max="232" width="13.140625" customWidth="1"/>
    <col min="233" max="234" width="13.28515625" customWidth="1"/>
    <col min="235" max="235" width="11.5703125" customWidth="1"/>
    <col min="236" max="236" width="12.28515625" customWidth="1"/>
    <col min="237" max="237" width="13.7109375" customWidth="1"/>
    <col min="238" max="240" width="13" customWidth="1"/>
    <col min="241" max="241" width="12.7109375" customWidth="1"/>
    <col min="242" max="242" width="13.42578125" customWidth="1"/>
    <col min="243" max="244" width="13.28515625" customWidth="1"/>
    <col min="245" max="245" width="13" customWidth="1"/>
    <col min="246" max="246" width="13.42578125" customWidth="1"/>
    <col min="247" max="247" width="11.42578125" customWidth="1"/>
    <col min="248" max="248" width="11.85546875" customWidth="1"/>
    <col min="249" max="249" width="11.5703125" customWidth="1"/>
    <col min="250" max="250" width="11.42578125" customWidth="1"/>
    <col min="251" max="251" width="11.5703125" customWidth="1"/>
    <col min="252" max="253" width="10.140625" customWidth="1"/>
    <col min="254" max="254" width="9.85546875" customWidth="1"/>
  </cols>
  <sheetData>
    <row r="1" spans="1:254" s="1" customFormat="1" ht="39" customHeight="1">
      <c r="A1" s="25"/>
      <c r="B1" s="416" t="s">
        <v>204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22" t="s">
        <v>241</v>
      </c>
      <c r="W1" s="422"/>
      <c r="X1" s="416" t="s">
        <v>25</v>
      </c>
      <c r="Y1" s="416"/>
      <c r="Z1" s="416"/>
      <c r="AA1" s="416"/>
      <c r="AB1" s="416"/>
      <c r="AC1" s="416"/>
      <c r="AD1" s="119"/>
      <c r="AE1" s="17"/>
      <c r="AF1" s="17"/>
      <c r="AG1" s="21"/>
      <c r="AH1" s="17"/>
      <c r="AI1" s="17"/>
      <c r="AJ1" s="119"/>
      <c r="AK1" s="17"/>
      <c r="AL1" s="17"/>
      <c r="AM1" s="17"/>
      <c r="AN1" s="17"/>
      <c r="AO1" s="17"/>
      <c r="AP1" s="17"/>
      <c r="AQ1" s="17"/>
      <c r="AR1" s="17"/>
      <c r="AS1" s="17"/>
      <c r="AT1" s="416" t="s">
        <v>26</v>
      </c>
      <c r="AU1" s="416"/>
      <c r="AV1" s="416"/>
      <c r="AW1" s="416"/>
      <c r="AX1" s="416"/>
      <c r="AY1" s="416"/>
      <c r="AZ1" s="130"/>
      <c r="BA1" s="16"/>
      <c r="BB1" s="16"/>
      <c r="BC1" s="22"/>
      <c r="BD1" s="119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416" t="s">
        <v>27</v>
      </c>
      <c r="BQ1" s="416"/>
      <c r="BR1" s="416"/>
      <c r="BS1" s="416"/>
      <c r="BT1" s="416"/>
      <c r="BU1" s="416"/>
      <c r="BV1" s="17"/>
      <c r="BW1" s="21"/>
      <c r="BX1" s="17"/>
      <c r="BY1" s="21"/>
      <c r="BZ1" s="119"/>
      <c r="CA1" s="21"/>
      <c r="CB1" s="119"/>
      <c r="CC1" s="103"/>
      <c r="CD1" s="103"/>
      <c r="CE1" s="103"/>
      <c r="CF1" s="103"/>
      <c r="CG1" s="103"/>
      <c r="CH1" s="17"/>
      <c r="CI1" s="17"/>
      <c r="CJ1" s="17"/>
      <c r="CK1" s="17"/>
      <c r="CL1" s="416" t="s">
        <v>28</v>
      </c>
      <c r="CM1" s="416"/>
      <c r="CN1" s="416"/>
      <c r="CO1" s="416"/>
      <c r="CP1" s="416"/>
      <c r="CQ1" s="416"/>
      <c r="CR1" s="416"/>
      <c r="CS1" s="119"/>
      <c r="CT1" s="17"/>
      <c r="CU1" s="21"/>
      <c r="CV1" s="17"/>
      <c r="CW1" s="119" t="e">
        <f>#REF!-#REF!</f>
        <v>#REF!</v>
      </c>
      <c r="CX1" s="17"/>
      <c r="CY1" s="17"/>
      <c r="CZ1" s="17"/>
      <c r="DA1" s="17"/>
      <c r="DB1" s="17"/>
      <c r="DC1" s="17"/>
      <c r="DD1" s="24"/>
      <c r="DE1" s="24"/>
      <c r="DF1" s="24"/>
      <c r="DG1" s="24"/>
      <c r="DH1" s="416" t="s">
        <v>29</v>
      </c>
      <c r="DI1" s="416"/>
      <c r="DJ1" s="416"/>
      <c r="DK1" s="416"/>
      <c r="DL1" s="416"/>
      <c r="DM1" s="416"/>
      <c r="DN1" s="416"/>
      <c r="DO1" s="17"/>
      <c r="DP1" s="17"/>
      <c r="DQ1" s="17"/>
      <c r="DR1" s="17"/>
      <c r="DS1" s="17"/>
      <c r="DT1" s="17"/>
      <c r="DU1" s="418"/>
      <c r="DV1" s="418"/>
      <c r="DW1" s="418"/>
      <c r="DX1" s="418"/>
      <c r="DY1" s="418"/>
      <c r="DZ1" s="17"/>
      <c r="EA1" s="17"/>
      <c r="EB1" s="17"/>
      <c r="EC1" s="17"/>
      <c r="ED1" s="419" t="s">
        <v>285</v>
      </c>
      <c r="EE1" s="419"/>
      <c r="EF1" s="419"/>
      <c r="EG1" s="419"/>
      <c r="EH1" s="419"/>
      <c r="EI1" s="419"/>
      <c r="EJ1" s="419"/>
      <c r="EK1" s="419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416" t="s">
        <v>287</v>
      </c>
      <c r="FA1" s="416"/>
      <c r="FB1" s="416"/>
      <c r="FC1" s="416"/>
      <c r="FD1" s="416"/>
      <c r="FE1" s="416"/>
      <c r="FF1" s="416"/>
      <c r="FG1" s="416"/>
      <c r="FH1" s="416"/>
      <c r="FI1" s="22"/>
      <c r="FJ1" s="119"/>
      <c r="FK1" s="119"/>
      <c r="FL1" s="17"/>
      <c r="FM1" s="418"/>
      <c r="FN1" s="418"/>
      <c r="FO1" s="418"/>
      <c r="FP1" s="418"/>
      <c r="FQ1" s="418"/>
      <c r="FR1" s="418"/>
      <c r="FS1" s="17"/>
      <c r="FT1" s="17"/>
      <c r="FU1" s="17"/>
      <c r="FV1" s="416" t="s">
        <v>286</v>
      </c>
      <c r="FW1" s="416"/>
      <c r="FX1" s="416"/>
      <c r="FY1" s="416"/>
      <c r="FZ1" s="416"/>
      <c r="GA1" s="416"/>
      <c r="GB1" s="416"/>
      <c r="GC1" s="416"/>
      <c r="GD1" s="416"/>
      <c r="GE1" s="416"/>
      <c r="GF1" s="416"/>
      <c r="GG1" s="416"/>
      <c r="GH1" s="416"/>
      <c r="GI1" s="119"/>
      <c r="GJ1" s="17"/>
      <c r="GK1" s="23"/>
      <c r="GL1" s="23"/>
      <c r="GM1" s="23"/>
      <c r="GN1" s="23"/>
      <c r="GO1" s="417" t="s">
        <v>30</v>
      </c>
      <c r="GP1" s="417"/>
      <c r="GQ1" s="417"/>
      <c r="GR1" s="417"/>
      <c r="GS1" s="417"/>
      <c r="GT1" s="417"/>
      <c r="GU1" s="417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416" t="s">
        <v>395</v>
      </c>
      <c r="HL1" s="416"/>
      <c r="HM1" s="416"/>
      <c r="HN1" s="416"/>
      <c r="HO1" s="416"/>
      <c r="HP1" s="416"/>
      <c r="HQ1" s="416"/>
      <c r="HR1" s="416"/>
      <c r="HS1" s="48"/>
      <c r="HT1" s="153"/>
      <c r="HU1" s="23"/>
      <c r="HV1" s="23"/>
      <c r="HW1" s="23"/>
      <c r="HX1" s="23"/>
      <c r="HY1" s="23"/>
      <c r="HZ1" s="23"/>
      <c r="IA1" s="23"/>
      <c r="IB1" s="23"/>
      <c r="IC1" s="23"/>
      <c r="ID1" s="416" t="s">
        <v>326</v>
      </c>
      <c r="IE1" s="416"/>
      <c r="IF1" s="416"/>
      <c r="IG1" s="416"/>
      <c r="IH1" s="416"/>
      <c r="II1" s="7"/>
      <c r="IJ1" s="7"/>
      <c r="IK1" s="7"/>
      <c r="IO1" s="416" t="s">
        <v>113</v>
      </c>
      <c r="IP1" s="416"/>
      <c r="IQ1" s="416"/>
    </row>
    <row r="2" spans="1:254" ht="54" customHeight="1">
      <c r="A2" s="420"/>
      <c r="B2" s="3" t="s">
        <v>31</v>
      </c>
      <c r="C2" s="3" t="s">
        <v>111</v>
      </c>
      <c r="D2" s="11" t="s">
        <v>284</v>
      </c>
      <c r="E2" s="10"/>
      <c r="F2" s="3" t="s">
        <v>102</v>
      </c>
      <c r="G2" s="3" t="s">
        <v>112</v>
      </c>
      <c r="H2" s="3" t="s">
        <v>32</v>
      </c>
      <c r="I2" s="3" t="s">
        <v>33</v>
      </c>
      <c r="J2" s="11" t="s">
        <v>282</v>
      </c>
      <c r="K2" s="150" t="e">
        <f>#REF!-#REF!</f>
        <v>#REF!</v>
      </c>
      <c r="L2" s="3" t="s">
        <v>110</v>
      </c>
      <c r="M2" s="11" t="s">
        <v>280</v>
      </c>
      <c r="N2" s="10"/>
      <c r="O2" s="10" t="s">
        <v>104</v>
      </c>
      <c r="P2" s="10" t="s">
        <v>34</v>
      </c>
      <c r="Q2" s="3" t="s">
        <v>35</v>
      </c>
      <c r="R2" s="3" t="s">
        <v>240</v>
      </c>
      <c r="S2" s="3" t="s">
        <v>108</v>
      </c>
      <c r="T2" s="3" t="s">
        <v>114</v>
      </c>
      <c r="U2" s="3" t="s">
        <v>106</v>
      </c>
      <c r="V2" s="3" t="s">
        <v>107</v>
      </c>
      <c r="W2" s="3" t="s">
        <v>109</v>
      </c>
      <c r="X2" s="3" t="s">
        <v>31</v>
      </c>
      <c r="Y2" s="3" t="s">
        <v>33</v>
      </c>
      <c r="Z2" s="11" t="s">
        <v>284</v>
      </c>
      <c r="AA2" s="150"/>
      <c r="AB2" s="3" t="s">
        <v>102</v>
      </c>
      <c r="AC2" s="3" t="s">
        <v>103</v>
      </c>
      <c r="AD2" s="3" t="s">
        <v>32</v>
      </c>
      <c r="AE2" s="3" t="s">
        <v>33</v>
      </c>
      <c r="AF2" s="11" t="s">
        <v>282</v>
      </c>
      <c r="AG2" s="10">
        <v>0</v>
      </c>
      <c r="AH2" s="3" t="s">
        <v>110</v>
      </c>
      <c r="AI2" s="11" t="s">
        <v>280</v>
      </c>
      <c r="AJ2" s="10"/>
      <c r="AK2" s="3" t="s">
        <v>104</v>
      </c>
      <c r="AL2" s="3" t="s">
        <v>34</v>
      </c>
      <c r="AM2" s="3" t="s">
        <v>35</v>
      </c>
      <c r="AN2" s="3" t="s">
        <v>240</v>
      </c>
      <c r="AO2" s="3" t="s">
        <v>108</v>
      </c>
      <c r="AP2" s="3" t="s">
        <v>114</v>
      </c>
      <c r="AQ2" s="3" t="s">
        <v>106</v>
      </c>
      <c r="AR2" s="3" t="s">
        <v>107</v>
      </c>
      <c r="AS2" s="3" t="s">
        <v>109</v>
      </c>
      <c r="AT2" s="3" t="s">
        <v>31</v>
      </c>
      <c r="AU2" s="3" t="s">
        <v>33</v>
      </c>
      <c r="AV2" s="11" t="s">
        <v>284</v>
      </c>
      <c r="AW2" s="10"/>
      <c r="AX2" s="3" t="s">
        <v>102</v>
      </c>
      <c r="AY2" s="3" t="s">
        <v>103</v>
      </c>
      <c r="AZ2" s="3" t="s">
        <v>32</v>
      </c>
      <c r="BA2" s="3" t="s">
        <v>33</v>
      </c>
      <c r="BB2" s="11" t="s">
        <v>282</v>
      </c>
      <c r="BC2" s="10">
        <v>0</v>
      </c>
      <c r="BD2" s="3" t="s">
        <v>110</v>
      </c>
      <c r="BE2" s="11" t="s">
        <v>280</v>
      </c>
      <c r="BF2" s="10"/>
      <c r="BG2" s="3" t="s">
        <v>104</v>
      </c>
      <c r="BH2" s="3" t="s">
        <v>34</v>
      </c>
      <c r="BI2" s="3" t="s">
        <v>35</v>
      </c>
      <c r="BJ2" s="3" t="s">
        <v>240</v>
      </c>
      <c r="BK2" s="3" t="s">
        <v>108</v>
      </c>
      <c r="BL2" s="3" t="s">
        <v>114</v>
      </c>
      <c r="BM2" s="3" t="s">
        <v>106</v>
      </c>
      <c r="BN2" s="3" t="s">
        <v>107</v>
      </c>
      <c r="BO2" s="3" t="s">
        <v>109</v>
      </c>
      <c r="BP2" s="3" t="s">
        <v>31</v>
      </c>
      <c r="BQ2" s="3" t="s">
        <v>33</v>
      </c>
      <c r="BR2" s="11" t="s">
        <v>284</v>
      </c>
      <c r="BS2" s="10"/>
      <c r="BT2" s="3" t="s">
        <v>102</v>
      </c>
      <c r="BU2" s="3" t="s">
        <v>103</v>
      </c>
      <c r="BV2" s="3" t="s">
        <v>32</v>
      </c>
      <c r="BW2" s="3" t="s">
        <v>33</v>
      </c>
      <c r="BX2" s="11" t="s">
        <v>282</v>
      </c>
      <c r="BY2" s="10">
        <v>0</v>
      </c>
      <c r="BZ2" s="3" t="s">
        <v>110</v>
      </c>
      <c r="CA2" s="11" t="s">
        <v>280</v>
      </c>
      <c r="CB2" s="10"/>
      <c r="CC2" s="3" t="s">
        <v>104</v>
      </c>
      <c r="CD2" s="3" t="s">
        <v>34</v>
      </c>
      <c r="CE2" s="3" t="s">
        <v>35</v>
      </c>
      <c r="CF2" s="3" t="s">
        <v>240</v>
      </c>
      <c r="CG2" s="3" t="s">
        <v>108</v>
      </c>
      <c r="CH2" s="3" t="s">
        <v>114</v>
      </c>
      <c r="CI2" s="3" t="s">
        <v>106</v>
      </c>
      <c r="CJ2" s="3" t="s">
        <v>107</v>
      </c>
      <c r="CK2" s="3" t="s">
        <v>109</v>
      </c>
      <c r="CL2" s="3" t="s">
        <v>31</v>
      </c>
      <c r="CM2" s="3" t="s">
        <v>33</v>
      </c>
      <c r="CN2" s="11" t="s">
        <v>284</v>
      </c>
      <c r="CO2" s="10"/>
      <c r="CP2" s="3" t="s">
        <v>102</v>
      </c>
      <c r="CQ2" s="3" t="s">
        <v>103</v>
      </c>
      <c r="CR2" s="3" t="s">
        <v>32</v>
      </c>
      <c r="CS2" s="3" t="s">
        <v>33</v>
      </c>
      <c r="CT2" s="11" t="s">
        <v>282</v>
      </c>
      <c r="CU2" s="10">
        <v>0</v>
      </c>
      <c r="CV2" s="3" t="s">
        <v>110</v>
      </c>
      <c r="CW2" s="11" t="s">
        <v>280</v>
      </c>
      <c r="CX2" s="10"/>
      <c r="CY2" s="3" t="s">
        <v>104</v>
      </c>
      <c r="CZ2" s="3" t="s">
        <v>34</v>
      </c>
      <c r="DA2" s="3" t="s">
        <v>35</v>
      </c>
      <c r="DB2" s="3" t="s">
        <v>240</v>
      </c>
      <c r="DC2" s="3" t="s">
        <v>108</v>
      </c>
      <c r="DD2" s="3" t="s">
        <v>114</v>
      </c>
      <c r="DE2" s="3" t="s">
        <v>106</v>
      </c>
      <c r="DF2" s="3" t="s">
        <v>107</v>
      </c>
      <c r="DG2" s="3" t="s">
        <v>109</v>
      </c>
      <c r="DH2" s="3" t="s">
        <v>31</v>
      </c>
      <c r="DI2" s="3" t="s">
        <v>33</v>
      </c>
      <c r="DJ2" s="11" t="s">
        <v>284</v>
      </c>
      <c r="DK2" s="10"/>
      <c r="DL2" s="3" t="s">
        <v>102</v>
      </c>
      <c r="DM2" s="3" t="s">
        <v>103</v>
      </c>
      <c r="DN2" s="3" t="s">
        <v>32</v>
      </c>
      <c r="DO2" s="3" t="s">
        <v>33</v>
      </c>
      <c r="DP2" s="11" t="s">
        <v>282</v>
      </c>
      <c r="DQ2" s="10">
        <v>0</v>
      </c>
      <c r="DR2" s="3" t="s">
        <v>110</v>
      </c>
      <c r="DS2" s="11" t="s">
        <v>280</v>
      </c>
      <c r="DT2" s="10"/>
      <c r="DU2" s="3" t="s">
        <v>104</v>
      </c>
      <c r="DV2" s="3" t="s">
        <v>34</v>
      </c>
      <c r="DW2" s="3" t="s">
        <v>35</v>
      </c>
      <c r="DX2" s="3" t="s">
        <v>240</v>
      </c>
      <c r="DY2" s="3" t="s">
        <v>108</v>
      </c>
      <c r="DZ2" s="3" t="s">
        <v>114</v>
      </c>
      <c r="EA2" s="3" t="s">
        <v>106</v>
      </c>
      <c r="EB2" s="3" t="s">
        <v>107</v>
      </c>
      <c r="EC2" s="3" t="s">
        <v>109</v>
      </c>
      <c r="ED2" s="3" t="s">
        <v>31</v>
      </c>
      <c r="EE2" s="3" t="s">
        <v>33</v>
      </c>
      <c r="EF2" s="11" t="s">
        <v>284</v>
      </c>
      <c r="EG2" s="10"/>
      <c r="EH2" s="3" t="s">
        <v>102</v>
      </c>
      <c r="EI2" s="3" t="s">
        <v>103</v>
      </c>
      <c r="EJ2" s="3" t="s">
        <v>32</v>
      </c>
      <c r="EK2" s="3" t="s">
        <v>33</v>
      </c>
      <c r="EL2" s="11" t="s">
        <v>282</v>
      </c>
      <c r="EM2" s="10">
        <v>0</v>
      </c>
      <c r="EN2" s="3" t="s">
        <v>110</v>
      </c>
      <c r="EO2" s="11" t="s">
        <v>280</v>
      </c>
      <c r="EP2" s="10"/>
      <c r="EQ2" s="3" t="s">
        <v>104</v>
      </c>
      <c r="ER2" s="3" t="s">
        <v>34</v>
      </c>
      <c r="ES2" s="3" t="s">
        <v>35</v>
      </c>
      <c r="ET2" s="3" t="s">
        <v>240</v>
      </c>
      <c r="EU2" s="3" t="s">
        <v>108</v>
      </c>
      <c r="EV2" s="3" t="s">
        <v>114</v>
      </c>
      <c r="EW2" s="3" t="s">
        <v>106</v>
      </c>
      <c r="EX2" s="3" t="s">
        <v>107</v>
      </c>
      <c r="EY2" s="3" t="s">
        <v>109</v>
      </c>
      <c r="EZ2" s="3" t="s">
        <v>31</v>
      </c>
      <c r="FA2" s="3" t="s">
        <v>33</v>
      </c>
      <c r="FB2" s="11" t="s">
        <v>284</v>
      </c>
      <c r="FC2" s="10"/>
      <c r="FD2" s="3" t="s">
        <v>102</v>
      </c>
      <c r="FE2" s="3" t="s">
        <v>103</v>
      </c>
      <c r="FF2" s="3" t="s">
        <v>32</v>
      </c>
      <c r="FG2" s="3" t="s">
        <v>33</v>
      </c>
      <c r="FH2" s="11" t="s">
        <v>282</v>
      </c>
      <c r="FI2" s="150">
        <v>0</v>
      </c>
      <c r="FJ2" s="3" t="s">
        <v>110</v>
      </c>
      <c r="FK2" s="11" t="s">
        <v>280</v>
      </c>
      <c r="FL2" s="10"/>
      <c r="FM2" s="3" t="s">
        <v>104</v>
      </c>
      <c r="FN2" s="3" t="s">
        <v>34</v>
      </c>
      <c r="FO2" s="3" t="s">
        <v>35</v>
      </c>
      <c r="FP2" s="3" t="s">
        <v>240</v>
      </c>
      <c r="FQ2" s="3" t="s">
        <v>108</v>
      </c>
      <c r="FR2" s="3" t="s">
        <v>114</v>
      </c>
      <c r="FS2" s="3" t="s">
        <v>106</v>
      </c>
      <c r="FT2" s="3" t="s">
        <v>107</v>
      </c>
      <c r="FU2" s="3" t="s">
        <v>109</v>
      </c>
      <c r="FV2" s="3" t="s">
        <v>31</v>
      </c>
      <c r="FW2" s="3" t="s">
        <v>33</v>
      </c>
      <c r="FX2" s="3" t="s">
        <v>102</v>
      </c>
      <c r="FY2" s="3" t="s">
        <v>32</v>
      </c>
      <c r="FZ2" s="3" t="s">
        <v>33</v>
      </c>
      <c r="GA2" s="11" t="s">
        <v>282</v>
      </c>
      <c r="GB2" s="150">
        <v>0</v>
      </c>
      <c r="GC2" s="3" t="s">
        <v>110</v>
      </c>
      <c r="GD2" s="11" t="s">
        <v>280</v>
      </c>
      <c r="GE2" s="10"/>
      <c r="GF2" s="3" t="s">
        <v>104</v>
      </c>
      <c r="GG2" s="3" t="s">
        <v>34</v>
      </c>
      <c r="GH2" s="3" t="s">
        <v>35</v>
      </c>
      <c r="GI2" s="3" t="s">
        <v>240</v>
      </c>
      <c r="GJ2" s="3" t="s">
        <v>108</v>
      </c>
      <c r="GK2" s="3" t="s">
        <v>114</v>
      </c>
      <c r="GL2" s="3" t="s">
        <v>106</v>
      </c>
      <c r="GM2" s="3" t="s">
        <v>107</v>
      </c>
      <c r="GN2" s="3" t="s">
        <v>109</v>
      </c>
      <c r="GO2" s="3" t="s">
        <v>31</v>
      </c>
      <c r="GP2" s="3" t="s">
        <v>33</v>
      </c>
      <c r="GQ2" s="11" t="s">
        <v>284</v>
      </c>
      <c r="GR2" s="10"/>
      <c r="GS2" s="3" t="s">
        <v>102</v>
      </c>
      <c r="GT2" s="3" t="s">
        <v>103</v>
      </c>
      <c r="GU2" s="3" t="s">
        <v>32</v>
      </c>
      <c r="GV2" s="3" t="s">
        <v>33</v>
      </c>
      <c r="GW2" s="11" t="s">
        <v>282</v>
      </c>
      <c r="GX2" s="10">
        <v>0</v>
      </c>
      <c r="GY2" s="3" t="s">
        <v>110</v>
      </c>
      <c r="GZ2" s="11" t="s">
        <v>280</v>
      </c>
      <c r="HA2" s="10"/>
      <c r="HB2" s="3" t="s">
        <v>104</v>
      </c>
      <c r="HC2" s="3" t="s">
        <v>34</v>
      </c>
      <c r="HD2" s="3" t="s">
        <v>35</v>
      </c>
      <c r="HE2" s="3" t="s">
        <v>240</v>
      </c>
      <c r="HF2" s="3" t="s">
        <v>108</v>
      </c>
      <c r="HG2" s="3" t="s">
        <v>114</v>
      </c>
      <c r="HH2" s="3" t="s">
        <v>106</v>
      </c>
      <c r="HI2" s="3" t="s">
        <v>107</v>
      </c>
      <c r="HJ2" s="3" t="s">
        <v>109</v>
      </c>
      <c r="HK2" s="3" t="s">
        <v>31</v>
      </c>
      <c r="HL2" s="3" t="s">
        <v>33</v>
      </c>
      <c r="HM2" s="3" t="s">
        <v>102</v>
      </c>
      <c r="HN2" s="3" t="s">
        <v>103</v>
      </c>
      <c r="HO2" s="3" t="s">
        <v>32</v>
      </c>
      <c r="HP2" s="3" t="s">
        <v>33</v>
      </c>
      <c r="HQ2" s="11" t="s">
        <v>280</v>
      </c>
      <c r="HR2" s="150"/>
      <c r="HS2" s="150"/>
      <c r="HT2" s="3" t="s">
        <v>104</v>
      </c>
      <c r="HU2" s="3" t="s">
        <v>34</v>
      </c>
      <c r="HV2" s="3" t="s">
        <v>35</v>
      </c>
      <c r="HW2" s="3" t="s">
        <v>240</v>
      </c>
      <c r="HX2" s="3" t="s">
        <v>108</v>
      </c>
      <c r="HY2" s="3" t="s">
        <v>114</v>
      </c>
      <c r="HZ2" s="3"/>
      <c r="IA2" s="3" t="s">
        <v>106</v>
      </c>
      <c r="IB2" s="3" t="s">
        <v>107</v>
      </c>
      <c r="IC2" s="3" t="s">
        <v>109</v>
      </c>
      <c r="ID2" s="11" t="s">
        <v>31</v>
      </c>
      <c r="IE2" s="3" t="s">
        <v>33</v>
      </c>
      <c r="IF2" s="3" t="s">
        <v>102</v>
      </c>
      <c r="IG2" s="11" t="s">
        <v>112</v>
      </c>
      <c r="IH2" s="11" t="s">
        <v>32</v>
      </c>
      <c r="II2" s="11" t="s">
        <v>33</v>
      </c>
      <c r="IJ2" s="28" t="s">
        <v>110</v>
      </c>
      <c r="IK2" s="3" t="s">
        <v>35</v>
      </c>
      <c r="IL2" s="3" t="s">
        <v>108</v>
      </c>
      <c r="IM2" s="3" t="s">
        <v>105</v>
      </c>
      <c r="IN2" s="3" t="s">
        <v>109</v>
      </c>
      <c r="IO2" s="3" t="s">
        <v>31</v>
      </c>
      <c r="IP2" s="3" t="s">
        <v>32</v>
      </c>
      <c r="IQ2" s="3" t="s">
        <v>110</v>
      </c>
      <c r="IR2" s="3" t="s">
        <v>104</v>
      </c>
      <c r="IS2" s="3" t="s">
        <v>35</v>
      </c>
      <c r="IT2" s="3" t="s">
        <v>108</v>
      </c>
    </row>
    <row r="3" spans="1:254" ht="15" customHeight="1">
      <c r="A3" s="421"/>
      <c r="B3" s="4" t="s">
        <v>14</v>
      </c>
      <c r="C3" s="4" t="s">
        <v>15</v>
      </c>
      <c r="D3" s="4" t="s">
        <v>350</v>
      </c>
      <c r="E3" s="4"/>
      <c r="F3" s="4" t="s">
        <v>7</v>
      </c>
      <c r="G3" s="4" t="s">
        <v>8</v>
      </c>
      <c r="H3" s="4" t="s">
        <v>4</v>
      </c>
      <c r="I3" s="4" t="s">
        <v>9</v>
      </c>
      <c r="J3" s="4" t="s">
        <v>283</v>
      </c>
      <c r="K3" s="4"/>
      <c r="L3" s="4" t="s">
        <v>61</v>
      </c>
      <c r="M3" s="104">
        <f>SUM(O3:S3)</f>
        <v>0</v>
      </c>
      <c r="N3" s="4"/>
      <c r="O3" s="4" t="s">
        <v>3</v>
      </c>
      <c r="P3" s="4" t="s">
        <v>16</v>
      </c>
      <c r="Q3" s="4" t="s">
        <v>17</v>
      </c>
      <c r="R3" s="4" t="s">
        <v>18</v>
      </c>
      <c r="S3" s="4" t="s">
        <v>19</v>
      </c>
      <c r="T3" s="4">
        <v>17</v>
      </c>
      <c r="U3" s="4" t="s">
        <v>20</v>
      </c>
      <c r="V3" s="4" t="s">
        <v>21</v>
      </c>
      <c r="W3" s="4" t="s">
        <v>62</v>
      </c>
      <c r="X3" s="4" t="s">
        <v>14</v>
      </c>
      <c r="Y3" s="4" t="s">
        <v>15</v>
      </c>
      <c r="Z3" s="4" t="s">
        <v>279</v>
      </c>
      <c r="AA3" s="4"/>
      <c r="AB3" s="4" t="s">
        <v>7</v>
      </c>
      <c r="AC3" s="4" t="s">
        <v>8</v>
      </c>
      <c r="AD3" s="4" t="s">
        <v>4</v>
      </c>
      <c r="AE3" s="4" t="s">
        <v>9</v>
      </c>
      <c r="AF3" s="4" t="s">
        <v>283</v>
      </c>
      <c r="AG3" s="105"/>
      <c r="AH3" s="4" t="s">
        <v>61</v>
      </c>
      <c r="AI3" s="27" t="s">
        <v>281</v>
      </c>
      <c r="AJ3" s="4"/>
      <c r="AK3" s="4" t="s">
        <v>3</v>
      </c>
      <c r="AL3" s="4" t="s">
        <v>16</v>
      </c>
      <c r="AM3" s="4" t="s">
        <v>17</v>
      </c>
      <c r="AN3" s="4" t="s">
        <v>18</v>
      </c>
      <c r="AO3" s="4" t="s">
        <v>19</v>
      </c>
      <c r="AP3" s="4">
        <v>17</v>
      </c>
      <c r="AQ3" s="4" t="s">
        <v>20</v>
      </c>
      <c r="AR3" s="4" t="s">
        <v>21</v>
      </c>
      <c r="AS3" s="4" t="s">
        <v>62</v>
      </c>
      <c r="AT3" s="4" t="s">
        <v>14</v>
      </c>
      <c r="AU3" s="4" t="s">
        <v>15</v>
      </c>
      <c r="AV3" s="4" t="s">
        <v>279</v>
      </c>
      <c r="AW3" s="4"/>
      <c r="AX3" s="4" t="s">
        <v>7</v>
      </c>
      <c r="AY3" s="4" t="s">
        <v>8</v>
      </c>
      <c r="AZ3" s="4" t="s">
        <v>4</v>
      </c>
      <c r="BA3" s="4" t="s">
        <v>9</v>
      </c>
      <c r="BB3" s="4" t="s">
        <v>283</v>
      </c>
      <c r="BC3" s="4"/>
      <c r="BD3" s="4" t="s">
        <v>61</v>
      </c>
      <c r="BE3" s="27" t="s">
        <v>281</v>
      </c>
      <c r="BF3" s="4"/>
      <c r="BG3" s="4" t="s">
        <v>3</v>
      </c>
      <c r="BH3" s="4" t="s">
        <v>16</v>
      </c>
      <c r="BI3" s="4" t="s">
        <v>17</v>
      </c>
      <c r="BJ3" s="4" t="s">
        <v>18</v>
      </c>
      <c r="BK3" s="4" t="s">
        <v>19</v>
      </c>
      <c r="BL3" s="4">
        <v>17</v>
      </c>
      <c r="BM3" s="4" t="s">
        <v>20</v>
      </c>
      <c r="BN3" s="4" t="s">
        <v>21</v>
      </c>
      <c r="BO3" s="4" t="s">
        <v>62</v>
      </c>
      <c r="BP3" s="4" t="s">
        <v>14</v>
      </c>
      <c r="BQ3" s="4" t="s">
        <v>15</v>
      </c>
      <c r="BR3" s="4" t="s">
        <v>279</v>
      </c>
      <c r="BS3" s="4"/>
      <c r="BT3" s="4" t="s">
        <v>7</v>
      </c>
      <c r="BU3" s="4" t="s">
        <v>8</v>
      </c>
      <c r="BV3" s="4" t="s">
        <v>4</v>
      </c>
      <c r="BW3" s="4" t="s">
        <v>9</v>
      </c>
      <c r="BX3" s="4" t="s">
        <v>283</v>
      </c>
      <c r="BY3" s="4"/>
      <c r="BZ3" s="4" t="s">
        <v>61</v>
      </c>
      <c r="CA3" s="27" t="s">
        <v>281</v>
      </c>
      <c r="CB3" s="4"/>
      <c r="CC3" s="4" t="s">
        <v>3</v>
      </c>
      <c r="CD3" s="4" t="s">
        <v>16</v>
      </c>
      <c r="CE3" s="4" t="s">
        <v>17</v>
      </c>
      <c r="CF3" s="4" t="s">
        <v>18</v>
      </c>
      <c r="CG3" s="4" t="s">
        <v>19</v>
      </c>
      <c r="CH3" s="4">
        <v>17</v>
      </c>
      <c r="CI3" s="4" t="s">
        <v>20</v>
      </c>
      <c r="CJ3" s="4" t="s">
        <v>21</v>
      </c>
      <c r="CK3" s="4" t="s">
        <v>62</v>
      </c>
      <c r="CL3" s="4" t="s">
        <v>14</v>
      </c>
      <c r="CM3" s="4" t="s">
        <v>15</v>
      </c>
      <c r="CN3" s="4" t="s">
        <v>279</v>
      </c>
      <c r="CO3" s="4"/>
      <c r="CP3" s="4" t="s">
        <v>7</v>
      </c>
      <c r="CQ3" s="4" t="s">
        <v>8</v>
      </c>
      <c r="CR3" s="4" t="s">
        <v>4</v>
      </c>
      <c r="CS3" s="4" t="s">
        <v>9</v>
      </c>
      <c r="CT3" s="4" t="s">
        <v>283</v>
      </c>
      <c r="CU3" s="4"/>
      <c r="CV3" s="4" t="s">
        <v>61</v>
      </c>
      <c r="CW3" s="27" t="s">
        <v>281</v>
      </c>
      <c r="CX3" s="4"/>
      <c r="CY3" s="4" t="s">
        <v>3</v>
      </c>
      <c r="CZ3" s="4" t="s">
        <v>16</v>
      </c>
      <c r="DA3" s="4" t="s">
        <v>17</v>
      </c>
      <c r="DB3" s="4" t="s">
        <v>18</v>
      </c>
      <c r="DC3" s="4" t="s">
        <v>19</v>
      </c>
      <c r="DD3" s="4">
        <v>17</v>
      </c>
      <c r="DE3" s="4" t="s">
        <v>20</v>
      </c>
      <c r="DF3" s="4" t="s">
        <v>21</v>
      </c>
      <c r="DG3" s="4" t="s">
        <v>62</v>
      </c>
      <c r="DH3" s="4" t="s">
        <v>14</v>
      </c>
      <c r="DI3" s="4" t="s">
        <v>15</v>
      </c>
      <c r="DJ3" s="4" t="s">
        <v>279</v>
      </c>
      <c r="DK3" s="4"/>
      <c r="DL3" s="4" t="s">
        <v>7</v>
      </c>
      <c r="DM3" s="4" t="s">
        <v>8</v>
      </c>
      <c r="DN3" s="4" t="s">
        <v>4</v>
      </c>
      <c r="DO3" s="4" t="s">
        <v>9</v>
      </c>
      <c r="DP3" s="4" t="s">
        <v>283</v>
      </c>
      <c r="DQ3" s="4"/>
      <c r="DR3" s="4" t="s">
        <v>61</v>
      </c>
      <c r="DS3" s="27" t="s">
        <v>281</v>
      </c>
      <c r="DT3" s="4"/>
      <c r="DU3" s="4" t="s">
        <v>3</v>
      </c>
      <c r="DV3" s="4" t="s">
        <v>16</v>
      </c>
      <c r="DW3" s="4" t="s">
        <v>17</v>
      </c>
      <c r="DX3" s="4" t="s">
        <v>18</v>
      </c>
      <c r="DY3" s="4" t="s">
        <v>19</v>
      </c>
      <c r="DZ3" s="4">
        <v>17</v>
      </c>
      <c r="EA3" s="4" t="s">
        <v>20</v>
      </c>
      <c r="EB3" s="4" t="s">
        <v>21</v>
      </c>
      <c r="EC3" s="4" t="s">
        <v>62</v>
      </c>
      <c r="ED3" s="4" t="s">
        <v>14</v>
      </c>
      <c r="EE3" s="4" t="s">
        <v>15</v>
      </c>
      <c r="EF3" s="4" t="s">
        <v>279</v>
      </c>
      <c r="EG3" s="4"/>
      <c r="EH3" s="4" t="s">
        <v>7</v>
      </c>
      <c r="EI3" s="4" t="s">
        <v>8</v>
      </c>
      <c r="EJ3" s="4" t="s">
        <v>4</v>
      </c>
      <c r="EK3" s="4" t="s">
        <v>9</v>
      </c>
      <c r="EL3" s="4" t="s">
        <v>283</v>
      </c>
      <c r="EM3" s="4"/>
      <c r="EN3" s="4" t="s">
        <v>61</v>
      </c>
      <c r="EO3" s="27" t="s">
        <v>281</v>
      </c>
      <c r="EP3" s="4"/>
      <c r="EQ3" s="4" t="s">
        <v>3</v>
      </c>
      <c r="ER3" s="4" t="s">
        <v>16</v>
      </c>
      <c r="ES3" s="4" t="s">
        <v>17</v>
      </c>
      <c r="ET3" s="4" t="s">
        <v>18</v>
      </c>
      <c r="EU3" s="4" t="s">
        <v>19</v>
      </c>
      <c r="EV3" s="4">
        <v>17</v>
      </c>
      <c r="EW3" s="4" t="s">
        <v>20</v>
      </c>
      <c r="EX3" s="4" t="s">
        <v>21</v>
      </c>
      <c r="EY3" s="4" t="s">
        <v>62</v>
      </c>
      <c r="EZ3" s="4" t="s">
        <v>14</v>
      </c>
      <c r="FA3" s="4" t="s">
        <v>15</v>
      </c>
      <c r="FB3" s="4" t="s">
        <v>279</v>
      </c>
      <c r="FC3" s="4"/>
      <c r="FD3" s="4" t="s">
        <v>7</v>
      </c>
      <c r="FE3" s="4" t="s">
        <v>8</v>
      </c>
      <c r="FF3" s="4" t="s">
        <v>4</v>
      </c>
      <c r="FG3" s="4" t="s">
        <v>9</v>
      </c>
      <c r="FH3" s="4" t="s">
        <v>283</v>
      </c>
      <c r="FI3" s="4"/>
      <c r="FJ3" s="4" t="s">
        <v>61</v>
      </c>
      <c r="FK3" s="27" t="s">
        <v>281</v>
      </c>
      <c r="FL3" s="4"/>
      <c r="FM3" s="4" t="s">
        <v>3</v>
      </c>
      <c r="FN3" s="4" t="s">
        <v>16</v>
      </c>
      <c r="FO3" s="4" t="s">
        <v>17</v>
      </c>
      <c r="FP3" s="4" t="s">
        <v>18</v>
      </c>
      <c r="FQ3" s="4" t="s">
        <v>19</v>
      </c>
      <c r="FR3" s="4">
        <v>17</v>
      </c>
      <c r="FS3" s="4" t="s">
        <v>20</v>
      </c>
      <c r="FT3" s="4" t="s">
        <v>21</v>
      </c>
      <c r="FU3" s="4" t="s">
        <v>62</v>
      </c>
      <c r="FV3" s="4" t="s">
        <v>14</v>
      </c>
      <c r="FW3" s="4" t="s">
        <v>15</v>
      </c>
      <c r="FX3" s="4" t="s">
        <v>7</v>
      </c>
      <c r="FY3" s="4" t="s">
        <v>4</v>
      </c>
      <c r="FZ3" s="4" t="s">
        <v>9</v>
      </c>
      <c r="GA3" s="4" t="s">
        <v>283</v>
      </c>
      <c r="GB3" s="105"/>
      <c r="GC3" s="4" t="s">
        <v>61</v>
      </c>
      <c r="GD3" s="27" t="s">
        <v>281</v>
      </c>
      <c r="GE3" s="4"/>
      <c r="GF3" s="4" t="s">
        <v>3</v>
      </c>
      <c r="GG3" s="4" t="s">
        <v>16</v>
      </c>
      <c r="GH3" s="4" t="s">
        <v>17</v>
      </c>
      <c r="GI3" s="4" t="s">
        <v>18</v>
      </c>
      <c r="GJ3" s="4" t="s">
        <v>19</v>
      </c>
      <c r="GK3" s="4">
        <v>17</v>
      </c>
      <c r="GL3" s="4" t="s">
        <v>20</v>
      </c>
      <c r="GM3" s="4" t="s">
        <v>21</v>
      </c>
      <c r="GN3" s="4" t="s">
        <v>62</v>
      </c>
      <c r="GO3" s="4" t="s">
        <v>14</v>
      </c>
      <c r="GP3" s="4" t="s">
        <v>15</v>
      </c>
      <c r="GQ3" s="4" t="s">
        <v>279</v>
      </c>
      <c r="GR3" s="4"/>
      <c r="GS3" s="4" t="s">
        <v>7</v>
      </c>
      <c r="GT3" s="4" t="s">
        <v>8</v>
      </c>
      <c r="GU3" s="4" t="s">
        <v>4</v>
      </c>
      <c r="GV3" s="4" t="s">
        <v>9</v>
      </c>
      <c r="GW3" s="4" t="s">
        <v>283</v>
      </c>
      <c r="GX3" s="4"/>
      <c r="GY3" s="4" t="s">
        <v>61</v>
      </c>
      <c r="GZ3" s="27" t="s">
        <v>281</v>
      </c>
      <c r="HA3" s="4"/>
      <c r="HB3" s="4" t="s">
        <v>3</v>
      </c>
      <c r="HC3" s="4" t="s">
        <v>16</v>
      </c>
      <c r="HD3" s="4" t="s">
        <v>17</v>
      </c>
      <c r="HE3" s="4" t="s">
        <v>18</v>
      </c>
      <c r="HF3" s="4" t="s">
        <v>19</v>
      </c>
      <c r="HG3" s="4">
        <v>17</v>
      </c>
      <c r="HH3" s="4" t="s">
        <v>20</v>
      </c>
      <c r="HI3" s="4" t="s">
        <v>21</v>
      </c>
      <c r="HJ3" s="4" t="s">
        <v>62</v>
      </c>
      <c r="HK3" s="4" t="s">
        <v>14</v>
      </c>
      <c r="HL3" s="4" t="s">
        <v>15</v>
      </c>
      <c r="HM3" s="4" t="s">
        <v>7</v>
      </c>
      <c r="HN3" s="4" t="s">
        <v>8</v>
      </c>
      <c r="HO3" s="4" t="s">
        <v>278</v>
      </c>
      <c r="HP3" s="4" t="s">
        <v>9</v>
      </c>
      <c r="HQ3" s="4" t="s">
        <v>283</v>
      </c>
      <c r="HR3" s="4"/>
      <c r="HS3" s="4" t="s">
        <v>61</v>
      </c>
      <c r="HT3" s="4" t="s">
        <v>3</v>
      </c>
      <c r="HU3" s="4" t="s">
        <v>16</v>
      </c>
      <c r="HV3" s="4" t="s">
        <v>17</v>
      </c>
      <c r="HW3" s="4" t="s">
        <v>18</v>
      </c>
      <c r="HX3" s="4" t="s">
        <v>19</v>
      </c>
      <c r="HY3" s="4">
        <v>17</v>
      </c>
      <c r="HZ3" s="4"/>
      <c r="IA3" s="4" t="s">
        <v>20</v>
      </c>
      <c r="IB3" s="4" t="s">
        <v>21</v>
      </c>
      <c r="IC3" s="4" t="s">
        <v>62</v>
      </c>
      <c r="ID3" s="4" t="s">
        <v>14</v>
      </c>
      <c r="IE3" s="4" t="s">
        <v>15</v>
      </c>
      <c r="IF3" s="4" t="s">
        <v>7</v>
      </c>
      <c r="IG3" s="4" t="s">
        <v>9</v>
      </c>
      <c r="IH3" s="4" t="s">
        <v>61</v>
      </c>
      <c r="II3" s="4" t="s">
        <v>3</v>
      </c>
      <c r="IJ3" s="4" t="s">
        <v>16</v>
      </c>
      <c r="IK3" s="4" t="s">
        <v>19</v>
      </c>
      <c r="IL3" s="2">
        <v>18</v>
      </c>
      <c r="IM3" s="2">
        <v>19</v>
      </c>
      <c r="IN3" s="2">
        <v>22</v>
      </c>
      <c r="IO3" s="49">
        <v>5</v>
      </c>
      <c r="IP3" s="49" t="s">
        <v>61</v>
      </c>
      <c r="IQ3" s="49" t="s">
        <v>16</v>
      </c>
      <c r="IR3" s="2">
        <v>14</v>
      </c>
      <c r="IS3" s="2">
        <v>16</v>
      </c>
      <c r="IT3" s="2">
        <v>18</v>
      </c>
    </row>
    <row r="4" spans="1:254" s="75" customFormat="1" ht="18" customHeight="1">
      <c r="A4" s="235" t="s">
        <v>339</v>
      </c>
      <c r="B4" s="93"/>
      <c r="C4" s="93"/>
      <c r="D4" s="104">
        <f t="shared" ref="D4:D27" si="0">F4+G4</f>
        <v>0</v>
      </c>
      <c r="E4" s="64" t="str">
        <f t="shared" ref="E4:E27" si="1">IF(C4&gt;=D4,"УРА!","ЛОЖЬ")</f>
        <v>УРА!</v>
      </c>
      <c r="F4" s="93"/>
      <c r="G4" s="93"/>
      <c r="H4" s="93"/>
      <c r="I4" s="93"/>
      <c r="J4" s="104">
        <f t="shared" ref="J4:J26" si="2">L4+T4</f>
        <v>0</v>
      </c>
      <c r="K4" s="105" t="str">
        <f t="shared" ref="K4:K27" si="3">IF(I4=J4,"УРА!","ЛОЖЬ")</f>
        <v>УРА!</v>
      </c>
      <c r="L4" s="93"/>
      <c r="M4" s="104">
        <f t="shared" ref="M4:M27" si="4">SUM(O4:S4)</f>
        <v>0</v>
      </c>
      <c r="N4" s="105" t="str">
        <f t="shared" ref="N4:N27" si="5">IF(L4&gt;=M4,"УРА!","ЛОЖЬ")</f>
        <v>УРА!</v>
      </c>
      <c r="O4" s="105"/>
      <c r="P4" s="105"/>
      <c r="Q4" s="93"/>
      <c r="R4" s="93"/>
      <c r="S4" s="93"/>
      <c r="T4" s="106"/>
      <c r="U4" s="93"/>
      <c r="V4" s="93"/>
      <c r="W4" s="93"/>
      <c r="X4" s="93">
        <v>27</v>
      </c>
      <c r="Y4" s="93">
        <v>27</v>
      </c>
      <c r="Z4" s="104">
        <f t="shared" ref="Z4:Z27" si="6">AB4+AC4</f>
        <v>27</v>
      </c>
      <c r="AA4" s="105" t="str">
        <f t="shared" ref="AA4:AA27" si="7">IF(Y4&gt;=Z4,"УРА!","ЛОЖЬ")</f>
        <v>УРА!</v>
      </c>
      <c r="AB4" s="93">
        <v>18</v>
      </c>
      <c r="AC4" s="93">
        <v>9</v>
      </c>
      <c r="AD4" s="331">
        <v>54</v>
      </c>
      <c r="AE4" s="331">
        <v>54</v>
      </c>
      <c r="AF4" s="393">
        <f t="shared" ref="AF4:AF27" si="8">AH4+AP4</f>
        <v>54</v>
      </c>
      <c r="AG4" s="394" t="str">
        <f t="shared" ref="AG4:AG27" si="9">IF(AE4=AF4,"УРА!","ЛОЖЬ")</f>
        <v>УРА!</v>
      </c>
      <c r="AH4" s="331">
        <v>50</v>
      </c>
      <c r="AI4" s="395">
        <f t="shared" ref="AI4:AI27" si="10">SUM(AK4:AO4)</f>
        <v>50</v>
      </c>
      <c r="AJ4" s="394" t="str">
        <f t="shared" ref="AJ4:AJ27" si="11">IF(AH4&gt;=AI4,"УРА!","ЛОЖЬ")</f>
        <v>УРА!</v>
      </c>
      <c r="AK4" s="331">
        <v>0</v>
      </c>
      <c r="AL4" s="331"/>
      <c r="AM4" s="331">
        <v>15</v>
      </c>
      <c r="AN4" s="331"/>
      <c r="AO4" s="331">
        <v>35</v>
      </c>
      <c r="AP4" s="332">
        <v>4</v>
      </c>
      <c r="AQ4" s="93">
        <v>4</v>
      </c>
      <c r="AR4" s="93"/>
      <c r="AS4" s="93">
        <v>0</v>
      </c>
      <c r="AT4" s="93"/>
      <c r="AU4" s="93"/>
      <c r="AV4" s="104">
        <f>AX4+AY4</f>
        <v>0</v>
      </c>
      <c r="AW4" s="105" t="str">
        <f t="shared" ref="AW4:AW27" si="12">IF(AU4&gt;=AV4,"УРА!","ЛОЖЬ")</f>
        <v>УРА!</v>
      </c>
      <c r="AX4" s="103"/>
      <c r="AY4" s="93"/>
      <c r="AZ4" s="93"/>
      <c r="BA4" s="93"/>
      <c r="BB4" s="104">
        <f>BD4+BL4</f>
        <v>0</v>
      </c>
      <c r="BC4" s="105" t="str">
        <f t="shared" ref="BC4:BC27" si="13">IF(BA4=BB4,"УРА!","ЛОЖЬ")</f>
        <v>УРА!</v>
      </c>
      <c r="BD4" s="93"/>
      <c r="BE4" s="104">
        <f>SUM(BG4:BK4)</f>
        <v>0</v>
      </c>
      <c r="BF4" s="105" t="str">
        <f t="shared" ref="BF4:BF27" si="14">IF(BD4&gt;=BE4,"УРА!","ЛОЖЬ")</f>
        <v>УРА!</v>
      </c>
      <c r="BG4" s="93"/>
      <c r="BH4" s="93"/>
      <c r="BI4" s="93"/>
      <c r="BJ4" s="93"/>
      <c r="BK4" s="93"/>
      <c r="BL4" s="103"/>
      <c r="BM4" s="93"/>
      <c r="BN4" s="93"/>
      <c r="BO4" s="93"/>
      <c r="BP4" s="93">
        <v>610</v>
      </c>
      <c r="BQ4" s="93">
        <v>610</v>
      </c>
      <c r="BR4" s="104">
        <f t="shared" ref="BR4:BR27" si="15">BT4+BU4</f>
        <v>610</v>
      </c>
      <c r="BS4" s="105" t="str">
        <f t="shared" ref="BS4:BS27" si="16">IF(BQ4&gt;=BR4,"УРА!","ЛОЖЬ")</f>
        <v>УРА!</v>
      </c>
      <c r="BT4" s="103"/>
      <c r="BU4" s="93">
        <v>610</v>
      </c>
      <c r="BV4" s="93">
        <v>927</v>
      </c>
      <c r="BW4" s="93">
        <v>927</v>
      </c>
      <c r="BX4" s="104">
        <f t="shared" ref="BX4:BX27" si="17">BZ4+CH4</f>
        <v>927</v>
      </c>
      <c r="BY4" s="105" t="str">
        <f t="shared" ref="BY4:BY27" si="18">IF(BW4=BX4,"УРА!","ЛОЖЬ")</f>
        <v>УРА!</v>
      </c>
      <c r="BZ4" s="93">
        <v>857</v>
      </c>
      <c r="CA4" s="104">
        <f t="shared" ref="CA4:CA27" si="19">SUM(CC4:CG4)</f>
        <v>857</v>
      </c>
      <c r="CB4" s="105" t="str">
        <f t="shared" ref="CB4:CB27" si="20">IF(BZ4&gt;=CA4,"УРА!","ЛОЖЬ")</f>
        <v>УРА!</v>
      </c>
      <c r="CC4" s="93">
        <v>380</v>
      </c>
      <c r="CD4" s="93">
        <v>0</v>
      </c>
      <c r="CE4" s="93">
        <v>30</v>
      </c>
      <c r="CF4" s="93"/>
      <c r="CG4" s="93">
        <v>447</v>
      </c>
      <c r="CH4" s="103">
        <v>70</v>
      </c>
      <c r="CI4" s="331">
        <v>60</v>
      </c>
      <c r="CJ4" s="331"/>
      <c r="CK4" s="331">
        <v>10</v>
      </c>
      <c r="CL4" s="93"/>
      <c r="CM4" s="93"/>
      <c r="CN4" s="104">
        <f>CP4+CQ4</f>
        <v>0</v>
      </c>
      <c r="CO4" s="64" t="str">
        <f t="shared" ref="CO4:CO27" si="21">IF(CM4&gt;=CN4,"УРА!","ЛОЖЬ")</f>
        <v>УРА!</v>
      </c>
      <c r="CP4" s="93"/>
      <c r="CQ4" s="93"/>
      <c r="CR4" s="93"/>
      <c r="CS4" s="93"/>
      <c r="CT4" s="104">
        <f>CV4+DD4</f>
        <v>0</v>
      </c>
      <c r="CU4" s="109" t="str">
        <f t="shared" ref="CU4:CU27" si="22">IF(CS4=CT4,"УРА!","ЛОЖЬ")</f>
        <v>УРА!</v>
      </c>
      <c r="CV4" s="93"/>
      <c r="CW4" s="104">
        <f>SUM(CY4:DC4)</f>
        <v>0</v>
      </c>
      <c r="CX4" s="105" t="str">
        <f t="shared" ref="CX4:CX27" si="23">IF(CV4&gt;=CW4,"УРА!","ЛОЖЬ")</f>
        <v>УРА!</v>
      </c>
      <c r="CY4" s="93"/>
      <c r="CZ4" s="93"/>
      <c r="DA4" s="93"/>
      <c r="DB4" s="93"/>
      <c r="DC4" s="93"/>
      <c r="DD4" s="103"/>
      <c r="DE4" s="93"/>
      <c r="DF4" s="93"/>
      <c r="DG4" s="93"/>
      <c r="DH4" s="93"/>
      <c r="DI4" s="93"/>
      <c r="DJ4" s="104">
        <f>DL4+DM4</f>
        <v>0</v>
      </c>
      <c r="DK4" s="105" t="str">
        <f t="shared" ref="DK4:DK27" si="24">IF(DI4&gt;=DJ4,"УРА!","ЛОЖЬ")</f>
        <v>УРА!</v>
      </c>
      <c r="DL4" s="93"/>
      <c r="DM4" s="93"/>
      <c r="DN4" s="93"/>
      <c r="DO4" s="93"/>
      <c r="DP4" s="104">
        <f>DR4+DZ4</f>
        <v>0</v>
      </c>
      <c r="DQ4" s="105" t="str">
        <f t="shared" ref="DQ4:DQ27" si="25">IF(DO4=DP4,"УРА!","ЛОЖЬ")</f>
        <v>УРА!</v>
      </c>
      <c r="DR4" s="93"/>
      <c r="DS4" s="104">
        <f>SUM(DU4:DY4)</f>
        <v>0</v>
      </c>
      <c r="DT4" s="105" t="str">
        <f t="shared" ref="DT4:DT27" si="26">IF(DR4&gt;=DS4,"УРА!","ЛОЖЬ")</f>
        <v>УРА!</v>
      </c>
      <c r="DU4" s="93"/>
      <c r="DV4" s="93"/>
      <c r="DW4" s="93"/>
      <c r="DX4" s="93"/>
      <c r="DY4" s="93"/>
      <c r="DZ4" s="103"/>
      <c r="EA4" s="93"/>
      <c r="EB4" s="93"/>
      <c r="EC4" s="93"/>
      <c r="ED4" s="93"/>
      <c r="EE4" s="93"/>
      <c r="EF4" s="104">
        <f>EH4+EI4</f>
        <v>0</v>
      </c>
      <c r="EG4" s="105" t="str">
        <f t="shared" ref="EG4:EG27" si="27">IF(EE4&gt;=EF4,"УРА!","ЛОЖЬ")</f>
        <v>УРА!</v>
      </c>
      <c r="EH4" s="93"/>
      <c r="EI4" s="93"/>
      <c r="EJ4" s="93"/>
      <c r="EK4" s="93"/>
      <c r="EL4" s="93"/>
      <c r="EM4" s="105" t="str">
        <f t="shared" ref="EM4:EM27" si="28">IF(EK4=EL4,"УРА!","ЛОЖЬ")</f>
        <v>УРА!</v>
      </c>
      <c r="EN4" s="93"/>
      <c r="EO4" s="93"/>
      <c r="EP4" s="105" t="str">
        <f t="shared" ref="EP4:EP27" si="29">IF(EN4&gt;=EO4,"УРА!","ЛОЖЬ")</f>
        <v>УРА!</v>
      </c>
      <c r="EQ4" s="93"/>
      <c r="ER4" s="93"/>
      <c r="ES4" s="93"/>
      <c r="ET4" s="93"/>
      <c r="EU4" s="93"/>
      <c r="EV4" s="103">
        <f>EW4+EX4+EY4</f>
        <v>0</v>
      </c>
      <c r="EW4" s="93"/>
      <c r="EX4" s="93"/>
      <c r="EY4" s="93"/>
      <c r="EZ4" s="93">
        <v>0</v>
      </c>
      <c r="FA4" s="93">
        <v>0</v>
      </c>
      <c r="FB4" s="104">
        <f t="shared" ref="FB4:FB27" si="30">FD4+FE4</f>
        <v>0</v>
      </c>
      <c r="FC4" s="105" t="str">
        <f t="shared" ref="FC4:FC27" si="31">IF(FA4&gt;=FB4,"УРА!","ЛОЖЬ")</f>
        <v>УРА!</v>
      </c>
      <c r="FD4" s="93"/>
      <c r="FE4" s="93">
        <v>0</v>
      </c>
      <c r="FF4" s="93">
        <v>0</v>
      </c>
      <c r="FG4" s="93">
        <v>0</v>
      </c>
      <c r="FH4" s="104">
        <f t="shared" ref="FH4:FH27" si="32">FJ4+FR4</f>
        <v>0</v>
      </c>
      <c r="FI4" s="105" t="str">
        <f t="shared" ref="FI4:FI27" si="33">IF(FG4=FH4,"УРА!","ЛОЖЬ")</f>
        <v>УРА!</v>
      </c>
      <c r="FJ4" s="93">
        <v>0</v>
      </c>
      <c r="FK4" s="104">
        <f t="shared" ref="FK4:FK27" si="34">SUM(FM4:FQ4)</f>
        <v>0</v>
      </c>
      <c r="FL4" s="105" t="str">
        <f t="shared" ref="FL4:FL27" si="35">IF(FJ4&gt;=FK4,"УРА!","ЛОЖЬ")</f>
        <v>УРА!</v>
      </c>
      <c r="FM4" s="93">
        <v>0</v>
      </c>
      <c r="FN4" s="93"/>
      <c r="FO4" s="93"/>
      <c r="FP4" s="93"/>
      <c r="FQ4" s="93">
        <v>0</v>
      </c>
      <c r="FR4" s="103">
        <v>0</v>
      </c>
      <c r="FS4" s="93"/>
      <c r="FT4" s="93"/>
      <c r="FU4" s="93">
        <v>0</v>
      </c>
      <c r="FV4" s="93"/>
      <c r="FW4" s="93"/>
      <c r="FX4" s="103"/>
      <c r="FY4" s="93"/>
      <c r="FZ4" s="93"/>
      <c r="GA4" s="104">
        <f>GC4+GN4</f>
        <v>0</v>
      </c>
      <c r="GB4" s="105" t="str">
        <f t="shared" ref="GB4:GB27" si="36">IF(FZ4=GA4,"УРА!","ЛОЖЬ")</f>
        <v>УРА!</v>
      </c>
      <c r="GC4" s="106"/>
      <c r="GD4" s="104">
        <f>SUM(GF4:GJ4)</f>
        <v>0</v>
      </c>
      <c r="GE4" s="105" t="str">
        <f t="shared" ref="GE4:GE27" si="37">IF(GC4&gt;=GD4,"УРА!","ЛОЖЬ")</f>
        <v>УРА!</v>
      </c>
      <c r="GF4" s="93"/>
      <c r="GG4" s="93"/>
      <c r="GH4" s="93"/>
      <c r="GI4" s="93"/>
      <c r="GJ4" s="93"/>
      <c r="GK4" s="103"/>
      <c r="GL4" s="93"/>
      <c r="GM4" s="93"/>
      <c r="GN4" s="93"/>
      <c r="GO4" s="111">
        <f t="shared" ref="GO4:GO27" si="38">BP4+CL4</f>
        <v>610</v>
      </c>
      <c r="GP4" s="111">
        <f t="shared" ref="GP4:GP27" si="39">BQ4+CM4</f>
        <v>610</v>
      </c>
      <c r="GQ4" s="112">
        <f t="shared" ref="GQ4:GQ27" si="40">BR4+CN4</f>
        <v>610</v>
      </c>
      <c r="GR4" s="105" t="str">
        <f t="shared" ref="GR4:GR27" si="41">IF(GP4&gt;=GQ4,"УРА!","ЛОЖЬ")</f>
        <v>УРА!</v>
      </c>
      <c r="GS4" s="111">
        <f t="shared" ref="GS4:GS26" si="42">BT4+CP4</f>
        <v>0</v>
      </c>
      <c r="GT4" s="111">
        <f t="shared" ref="GT4:GT27" si="43">BU4+CQ4</f>
        <v>610</v>
      </c>
      <c r="GU4" s="111">
        <f t="shared" ref="GU4:GU27" si="44">BV4+CR4</f>
        <v>927</v>
      </c>
      <c r="GV4" s="111">
        <f t="shared" ref="GV4:GV27" si="45">BW4+CS4</f>
        <v>927</v>
      </c>
      <c r="GW4" s="104">
        <f t="shared" ref="GW4:GW27" si="46">GY4+HG4</f>
        <v>927</v>
      </c>
      <c r="GX4" s="105" t="str">
        <f t="shared" ref="GX4:GX27" si="47">IF(GV4=GW4,"УРА!","ЛОЖЬ")</f>
        <v>УРА!</v>
      </c>
      <c r="GY4" s="111">
        <f t="shared" ref="GY4:GY26" si="48">BZ4+CV4</f>
        <v>857</v>
      </c>
      <c r="GZ4" s="104">
        <f t="shared" ref="GZ4:GZ27" si="49">HB4+HC4+HD4+HF4</f>
        <v>857</v>
      </c>
      <c r="HA4" s="105" t="str">
        <f t="shared" ref="HA4:HA27" si="50">IF(GY4&gt;=GZ4,"УРА!","ЛОЖЬ")</f>
        <v>УРА!</v>
      </c>
      <c r="HB4" s="111">
        <f t="shared" ref="HB4:HB26" si="51">CC4+CY4</f>
        <v>380</v>
      </c>
      <c r="HC4" s="111">
        <f t="shared" ref="HC4:HC26" si="52">CD4+CZ4</f>
        <v>0</v>
      </c>
      <c r="HD4" s="111">
        <f t="shared" ref="HD4:HD26" si="53">CE4+DA4</f>
        <v>30</v>
      </c>
      <c r="HE4" s="111">
        <f t="shared" ref="HE4:HE10" si="54">CF4+DB4</f>
        <v>0</v>
      </c>
      <c r="HF4" s="111">
        <f t="shared" ref="HF4:HF27" si="55">CG4+DC4</f>
        <v>447</v>
      </c>
      <c r="HG4" s="111">
        <f t="shared" ref="HG4:HG26" si="56">HH4+HI4+HJ4</f>
        <v>70</v>
      </c>
      <c r="HH4" s="111">
        <f t="shared" ref="HH4:HH26" si="57">CI4+DE4</f>
        <v>60</v>
      </c>
      <c r="HI4" s="111">
        <f t="shared" ref="HI4:HI26" si="58">CJ4+DF4</f>
        <v>0</v>
      </c>
      <c r="HJ4" s="111">
        <f t="shared" ref="HJ4:HJ26" si="59">CK4+DG4</f>
        <v>10</v>
      </c>
      <c r="HK4" s="113">
        <f t="shared" ref="HK4:HK27" si="60">B4+X4+AT4+BP4+CL4+DH4+EZ4+FV4</f>
        <v>637</v>
      </c>
      <c r="HL4" s="118">
        <f t="shared" ref="HL4:HL27" si="61">C4+Y4+AU4+BQ4+CM4+DI4+FA4+FW4</f>
        <v>637</v>
      </c>
      <c r="HM4" s="113">
        <f t="shared" ref="HM4:HM27" si="62">F4+AB4+AX4+BT4+CP4+DL4+EH4+FD4+FX4</f>
        <v>18</v>
      </c>
      <c r="HN4" s="113">
        <f>G4+AC4+AY4+BU4+CQ4+DM4+EI4+FE4</f>
        <v>619</v>
      </c>
      <c r="HO4" s="113">
        <f t="shared" ref="HO4:HO27" si="63">H4+AD4+AZ4+BV4+CR4+DN4+EJ4+FF4+FZ4</f>
        <v>981</v>
      </c>
      <c r="HP4" s="113">
        <f t="shared" ref="HP4:HP27" si="64">I4+AE4+BA4+BW4+CS4+DO4+EK4+FG4+GA4</f>
        <v>981</v>
      </c>
      <c r="HQ4" s="115">
        <f t="shared" ref="HQ4:HQ27" si="65">HS4+HY4</f>
        <v>981</v>
      </c>
      <c r="HR4" s="105" t="str">
        <f t="shared" ref="HR4:HR27" si="66">IF(HP4=HQ4,"УРА!","ЛОЖЬ")</f>
        <v>УРА!</v>
      </c>
      <c r="HS4" s="111">
        <f t="shared" ref="HS4:HS27" si="67">L4+AH4+BD4+BZ4+CV4+DR4+EN4+FJ4+GC4</f>
        <v>907</v>
      </c>
      <c r="HT4" s="107">
        <f t="shared" ref="HT4:HT27" si="68">O4+AK4+BG4+CC4+CY4+DU4+EQ4+FM4+GF4</f>
        <v>380</v>
      </c>
      <c r="HU4" s="107">
        <f t="shared" ref="HU4:HU27" si="69">P4+AL4+BH4+CD4+CZ4+DV4+ER4+FN4+GG4</f>
        <v>0</v>
      </c>
      <c r="HV4" s="107">
        <f t="shared" ref="HV4:HV27" si="70">Q4+AM4+BI4+CE4+DA4+DW4+ES4+FO4+GH4</f>
        <v>45</v>
      </c>
      <c r="HW4" s="107">
        <f>R4+AN4+BJ4+CF4+DB4+DX4+ET4+FP4+GI4</f>
        <v>0</v>
      </c>
      <c r="HX4" s="107">
        <f t="shared" ref="HX4:HX27" si="71">S4+AO4+BK4+CG4+DC4+DY4+EU4+FQ4+GJ4</f>
        <v>482</v>
      </c>
      <c r="HY4" s="107">
        <f t="shared" ref="HY4:HY27" si="72">T4+AP4+BL4+CH4+DD4+DZ4+EV4+FR4+GK4</f>
        <v>74</v>
      </c>
      <c r="HZ4" s="107">
        <f t="shared" ref="HZ4:HZ27" si="73">SUM(IA4:IC4)</f>
        <v>74</v>
      </c>
      <c r="IA4" s="107">
        <f t="shared" ref="IA4:IB19" si="74">AQ4+BM4+CI4+DE4+EA4+EW4+FS4+GL4</f>
        <v>64</v>
      </c>
      <c r="IB4" s="107">
        <f t="shared" si="74"/>
        <v>0</v>
      </c>
      <c r="IC4" s="107">
        <f t="shared" ref="IC4:IC27" si="75">W4+AS4+BO4+CK4+DG4+EC4+EY4+FU4+GN4</f>
        <v>10</v>
      </c>
      <c r="ID4" s="103">
        <f t="shared" ref="ID4:ID27" si="76">B4+FV4</f>
        <v>0</v>
      </c>
      <c r="IE4" s="103">
        <f t="shared" ref="IE4:IE27" si="77">C4+FW4</f>
        <v>0</v>
      </c>
      <c r="IF4" s="103">
        <f t="shared" ref="IF4:IF27" si="78">F4+FX4</f>
        <v>0</v>
      </c>
      <c r="IG4" s="103">
        <f t="shared" ref="IG4:IG27" si="79">G4</f>
        <v>0</v>
      </c>
      <c r="IH4" s="103">
        <f t="shared" ref="IH4:IH26" si="80">H4+FY4</f>
        <v>0</v>
      </c>
      <c r="II4" s="103">
        <f t="shared" ref="II4:II26" si="81">I4+FZ4</f>
        <v>0</v>
      </c>
      <c r="IJ4" s="103">
        <f t="shared" ref="IJ4:IJ26" si="82">L4+GC4</f>
        <v>0</v>
      </c>
      <c r="IK4" s="103">
        <f t="shared" ref="IK4:IK27" si="83">Q4+GH4</f>
        <v>0</v>
      </c>
      <c r="IL4" s="103">
        <f t="shared" ref="IL4:IL25" si="84">S4+GJ4</f>
        <v>0</v>
      </c>
      <c r="IM4" s="103">
        <f t="shared" ref="IM4:IM26" si="85">T4+GK4</f>
        <v>0</v>
      </c>
      <c r="IN4" s="103">
        <f t="shared" ref="IN4:IN26" si="86">W4+GN4</f>
        <v>0</v>
      </c>
      <c r="IO4" s="117"/>
      <c r="IP4" s="298"/>
      <c r="IQ4" s="298"/>
      <c r="IR4" s="298"/>
      <c r="IS4" s="298"/>
      <c r="IT4" s="298"/>
    </row>
    <row r="5" spans="1:254" s="75" customFormat="1" ht="15">
      <c r="A5" s="292" t="s">
        <v>342</v>
      </c>
      <c r="B5" s="103"/>
      <c r="C5" s="103"/>
      <c r="D5" s="104">
        <f t="shared" si="0"/>
        <v>0</v>
      </c>
      <c r="E5" s="64" t="str">
        <f t="shared" si="1"/>
        <v>УРА!</v>
      </c>
      <c r="F5" s="103"/>
      <c r="G5" s="103"/>
      <c r="H5" s="103"/>
      <c r="I5" s="103"/>
      <c r="J5" s="104">
        <f t="shared" si="2"/>
        <v>0</v>
      </c>
      <c r="K5" s="105" t="str">
        <f t="shared" si="3"/>
        <v>УРА!</v>
      </c>
      <c r="L5" s="103"/>
      <c r="M5" s="104">
        <f t="shared" si="4"/>
        <v>0</v>
      </c>
      <c r="N5" s="105" t="str">
        <f t="shared" si="5"/>
        <v>УРА!</v>
      </c>
      <c r="O5" s="105"/>
      <c r="P5" s="105"/>
      <c r="Q5" s="103"/>
      <c r="R5" s="103"/>
      <c r="S5" s="103"/>
      <c r="T5" s="106"/>
      <c r="U5" s="103"/>
      <c r="V5" s="103"/>
      <c r="W5" s="103"/>
      <c r="X5" s="103">
        <v>156</v>
      </c>
      <c r="Y5" s="103">
        <v>156</v>
      </c>
      <c r="Z5" s="104">
        <f t="shared" si="6"/>
        <v>94.7</v>
      </c>
      <c r="AA5" s="105" t="str">
        <f t="shared" si="7"/>
        <v>УРА!</v>
      </c>
      <c r="AB5" s="103">
        <v>75.7</v>
      </c>
      <c r="AC5" s="103">
        <v>19</v>
      </c>
      <c r="AD5" s="332">
        <v>167</v>
      </c>
      <c r="AE5" s="332">
        <v>167</v>
      </c>
      <c r="AF5" s="393">
        <f t="shared" si="8"/>
        <v>167</v>
      </c>
      <c r="AG5" s="394" t="str">
        <f t="shared" si="9"/>
        <v>УРА!</v>
      </c>
      <c r="AH5" s="332">
        <v>144</v>
      </c>
      <c r="AI5" s="395">
        <f t="shared" si="10"/>
        <v>144</v>
      </c>
      <c r="AJ5" s="394" t="str">
        <f t="shared" si="11"/>
        <v>УРА!</v>
      </c>
      <c r="AK5" s="332">
        <v>5</v>
      </c>
      <c r="AL5" s="332"/>
      <c r="AM5" s="332">
        <v>52</v>
      </c>
      <c r="AN5" s="332"/>
      <c r="AO5" s="332">
        <v>87</v>
      </c>
      <c r="AP5" s="332">
        <v>23</v>
      </c>
      <c r="AQ5" s="103">
        <v>23</v>
      </c>
      <c r="AR5" s="103"/>
      <c r="AS5" s="103">
        <v>0</v>
      </c>
      <c r="AT5" s="103"/>
      <c r="AU5" s="103"/>
      <c r="AV5" s="104"/>
      <c r="AW5" s="105" t="str">
        <f t="shared" si="12"/>
        <v>УРА!</v>
      </c>
      <c r="AX5" s="103"/>
      <c r="AY5" s="103"/>
      <c r="AZ5" s="103"/>
      <c r="BA5" s="103"/>
      <c r="BB5" s="104"/>
      <c r="BC5" s="105" t="str">
        <f t="shared" si="13"/>
        <v>УРА!</v>
      </c>
      <c r="BD5" s="103"/>
      <c r="BE5" s="104"/>
      <c r="BF5" s="105" t="str">
        <f t="shared" si="14"/>
        <v>УРА!</v>
      </c>
      <c r="BG5" s="103"/>
      <c r="BH5" s="103"/>
      <c r="BI5" s="103"/>
      <c r="BJ5" s="103"/>
      <c r="BK5" s="103"/>
      <c r="BL5" s="103"/>
      <c r="BM5" s="103"/>
      <c r="BN5" s="103"/>
      <c r="BO5" s="103"/>
      <c r="BP5" s="103">
        <v>925</v>
      </c>
      <c r="BQ5" s="103">
        <v>925</v>
      </c>
      <c r="BR5" s="104">
        <f t="shared" si="15"/>
        <v>925</v>
      </c>
      <c r="BS5" s="105" t="str">
        <f t="shared" si="16"/>
        <v>УРА!</v>
      </c>
      <c r="BT5" s="103">
        <v>517</v>
      </c>
      <c r="BU5" s="103">
        <v>408</v>
      </c>
      <c r="BV5" s="103">
        <v>905</v>
      </c>
      <c r="BW5" s="103">
        <v>905</v>
      </c>
      <c r="BX5" s="104">
        <f t="shared" si="17"/>
        <v>905</v>
      </c>
      <c r="BY5" s="105" t="str">
        <f t="shared" si="18"/>
        <v>УРА!</v>
      </c>
      <c r="BZ5" s="103">
        <v>905</v>
      </c>
      <c r="CA5" s="104">
        <f t="shared" si="19"/>
        <v>860</v>
      </c>
      <c r="CB5" s="105" t="str">
        <f t="shared" si="20"/>
        <v>УРА!</v>
      </c>
      <c r="CC5" s="103">
        <v>355</v>
      </c>
      <c r="CD5" s="103"/>
      <c r="CE5" s="103">
        <v>187</v>
      </c>
      <c r="CF5" s="103"/>
      <c r="CG5" s="103">
        <v>318</v>
      </c>
      <c r="CH5" s="103">
        <v>0</v>
      </c>
      <c r="CI5" s="332">
        <v>0</v>
      </c>
      <c r="CJ5" s="332"/>
      <c r="CK5" s="332"/>
      <c r="CL5" s="103"/>
      <c r="CM5" s="103"/>
      <c r="CN5" s="104"/>
      <c r="CO5" s="64" t="str">
        <f t="shared" si="21"/>
        <v>УРА!</v>
      </c>
      <c r="CP5" s="103"/>
      <c r="CQ5" s="103"/>
      <c r="CR5" s="103"/>
      <c r="CS5" s="108"/>
      <c r="CT5" s="104"/>
      <c r="CU5" s="109" t="str">
        <f t="shared" si="22"/>
        <v>УРА!</v>
      </c>
      <c r="CV5" s="103"/>
      <c r="CW5" s="104"/>
      <c r="CX5" s="105" t="str">
        <f t="shared" si="23"/>
        <v>УРА!</v>
      </c>
      <c r="CY5" s="103"/>
      <c r="CZ5" s="103"/>
      <c r="DA5" s="110"/>
      <c r="DB5" s="110"/>
      <c r="DC5" s="103"/>
      <c r="DD5" s="103"/>
      <c r="DE5" s="103"/>
      <c r="DF5" s="103"/>
      <c r="DG5" s="103"/>
      <c r="DH5" s="103"/>
      <c r="DI5" s="103"/>
      <c r="DJ5" s="104"/>
      <c r="DK5" s="105" t="str">
        <f t="shared" si="24"/>
        <v>УРА!</v>
      </c>
      <c r="DL5" s="103"/>
      <c r="DM5" s="103"/>
      <c r="DN5" s="103"/>
      <c r="DO5" s="103"/>
      <c r="DP5" s="104"/>
      <c r="DQ5" s="105" t="str">
        <f t="shared" si="25"/>
        <v>УРА!</v>
      </c>
      <c r="DR5" s="103"/>
      <c r="DS5" s="104"/>
      <c r="DT5" s="105" t="str">
        <f t="shared" si="26"/>
        <v>УРА!</v>
      </c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4"/>
      <c r="EG5" s="105" t="str">
        <f t="shared" si="27"/>
        <v>УРА!</v>
      </c>
      <c r="EH5" s="103"/>
      <c r="EI5" s="103"/>
      <c r="EJ5" s="103"/>
      <c r="EK5" s="103"/>
      <c r="EL5" s="103"/>
      <c r="EM5" s="105" t="str">
        <f t="shared" si="28"/>
        <v>УРА!</v>
      </c>
      <c r="EN5" s="103"/>
      <c r="EO5" s="103"/>
      <c r="EP5" s="105" t="str">
        <f t="shared" si="29"/>
        <v>УРА!</v>
      </c>
      <c r="EQ5" s="103"/>
      <c r="ER5" s="103"/>
      <c r="ES5" s="103"/>
      <c r="ET5" s="103"/>
      <c r="EU5" s="103"/>
      <c r="EV5" s="103"/>
      <c r="EW5" s="103"/>
      <c r="EX5" s="103"/>
      <c r="EY5" s="103"/>
      <c r="EZ5" s="103">
        <v>107.8</v>
      </c>
      <c r="FA5" s="103">
        <v>107.8</v>
      </c>
      <c r="FB5" s="104">
        <f t="shared" si="30"/>
        <v>0</v>
      </c>
      <c r="FC5" s="105" t="str">
        <f t="shared" si="31"/>
        <v>УРА!</v>
      </c>
      <c r="FD5" s="103"/>
      <c r="FE5" s="103"/>
      <c r="FF5" s="103"/>
      <c r="FG5" s="103"/>
      <c r="FH5" s="104">
        <f t="shared" si="32"/>
        <v>0</v>
      </c>
      <c r="FI5" s="105" t="str">
        <f t="shared" si="33"/>
        <v>УРА!</v>
      </c>
      <c r="FJ5" s="103"/>
      <c r="FK5" s="104">
        <f t="shared" si="34"/>
        <v>0</v>
      </c>
      <c r="FL5" s="105" t="str">
        <f t="shared" si="35"/>
        <v>УРА!</v>
      </c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4"/>
      <c r="GB5" s="105" t="str">
        <f t="shared" si="36"/>
        <v>УРА!</v>
      </c>
      <c r="GC5" s="103"/>
      <c r="GD5" s="104"/>
      <c r="GE5" s="105" t="str">
        <f t="shared" si="37"/>
        <v>УРА!</v>
      </c>
      <c r="GF5" s="103"/>
      <c r="GG5" s="103"/>
      <c r="GH5" s="103"/>
      <c r="GI5" s="103"/>
      <c r="GJ5" s="103"/>
      <c r="GK5" s="103"/>
      <c r="GL5" s="103"/>
      <c r="GM5" s="103"/>
      <c r="GN5" s="103"/>
      <c r="GO5" s="111">
        <f t="shared" si="38"/>
        <v>925</v>
      </c>
      <c r="GP5" s="111">
        <f t="shared" si="39"/>
        <v>925</v>
      </c>
      <c r="GQ5" s="112">
        <f t="shared" si="40"/>
        <v>925</v>
      </c>
      <c r="GR5" s="105" t="str">
        <f t="shared" si="41"/>
        <v>УРА!</v>
      </c>
      <c r="GS5" s="111">
        <f t="shared" si="42"/>
        <v>517</v>
      </c>
      <c r="GT5" s="111">
        <f t="shared" si="43"/>
        <v>408</v>
      </c>
      <c r="GU5" s="111">
        <f t="shared" si="44"/>
        <v>905</v>
      </c>
      <c r="GV5" s="111">
        <f t="shared" si="45"/>
        <v>905</v>
      </c>
      <c r="GW5" s="104">
        <f t="shared" si="46"/>
        <v>905</v>
      </c>
      <c r="GX5" s="105" t="str">
        <f t="shared" si="47"/>
        <v>УРА!</v>
      </c>
      <c r="GY5" s="111">
        <f t="shared" si="48"/>
        <v>905</v>
      </c>
      <c r="GZ5" s="104">
        <f t="shared" si="49"/>
        <v>860</v>
      </c>
      <c r="HA5" s="105" t="str">
        <f t="shared" si="50"/>
        <v>УРА!</v>
      </c>
      <c r="HB5" s="111">
        <f t="shared" si="51"/>
        <v>355</v>
      </c>
      <c r="HC5" s="111">
        <f t="shared" si="52"/>
        <v>0</v>
      </c>
      <c r="HD5" s="111">
        <f t="shared" si="53"/>
        <v>187</v>
      </c>
      <c r="HE5" s="111">
        <f t="shared" si="54"/>
        <v>0</v>
      </c>
      <c r="HF5" s="111">
        <f t="shared" si="55"/>
        <v>318</v>
      </c>
      <c r="HG5" s="111">
        <f t="shared" si="56"/>
        <v>0</v>
      </c>
      <c r="HH5" s="111">
        <f t="shared" si="57"/>
        <v>0</v>
      </c>
      <c r="HI5" s="111">
        <f t="shared" si="58"/>
        <v>0</v>
      </c>
      <c r="HJ5" s="111">
        <f t="shared" si="59"/>
        <v>0</v>
      </c>
      <c r="HK5" s="113">
        <f t="shared" si="60"/>
        <v>1188.8</v>
      </c>
      <c r="HL5" s="118">
        <f t="shared" si="61"/>
        <v>1188.8</v>
      </c>
      <c r="HM5" s="113">
        <f t="shared" si="62"/>
        <v>592.70000000000005</v>
      </c>
      <c r="HN5" s="113">
        <f t="shared" ref="HN5:HN26" si="87">G5+AC5+AY5+BU5+CQ5+DM5+EI5+FE5</f>
        <v>427</v>
      </c>
      <c r="HO5" s="113">
        <f t="shared" si="63"/>
        <v>1072</v>
      </c>
      <c r="HP5" s="113">
        <f t="shared" si="64"/>
        <v>1072</v>
      </c>
      <c r="HQ5" s="115">
        <f t="shared" si="65"/>
        <v>1072</v>
      </c>
      <c r="HR5" s="105" t="str">
        <f t="shared" si="66"/>
        <v>УРА!</v>
      </c>
      <c r="HS5" s="111">
        <f t="shared" si="67"/>
        <v>1049</v>
      </c>
      <c r="HT5" s="107">
        <f t="shared" si="68"/>
        <v>360</v>
      </c>
      <c r="HU5" s="107">
        <f t="shared" si="69"/>
        <v>0</v>
      </c>
      <c r="HV5" s="107">
        <f t="shared" si="70"/>
        <v>239</v>
      </c>
      <c r="HW5" s="107"/>
      <c r="HX5" s="107">
        <f t="shared" si="71"/>
        <v>405</v>
      </c>
      <c r="HY5" s="107">
        <f t="shared" si="72"/>
        <v>23</v>
      </c>
      <c r="HZ5" s="107">
        <f t="shared" si="73"/>
        <v>23</v>
      </c>
      <c r="IA5" s="107">
        <f t="shared" si="74"/>
        <v>23</v>
      </c>
      <c r="IB5" s="107">
        <f t="shared" si="74"/>
        <v>0</v>
      </c>
      <c r="IC5" s="107">
        <f t="shared" si="75"/>
        <v>0</v>
      </c>
      <c r="ID5" s="103">
        <f t="shared" si="76"/>
        <v>0</v>
      </c>
      <c r="IE5" s="103">
        <f t="shared" si="77"/>
        <v>0</v>
      </c>
      <c r="IF5" s="103">
        <f t="shared" si="78"/>
        <v>0</v>
      </c>
      <c r="IG5" s="103">
        <f t="shared" si="79"/>
        <v>0</v>
      </c>
      <c r="IH5" s="103">
        <f t="shared" si="80"/>
        <v>0</v>
      </c>
      <c r="II5" s="103">
        <f t="shared" si="81"/>
        <v>0</v>
      </c>
      <c r="IJ5" s="103">
        <f t="shared" si="82"/>
        <v>0</v>
      </c>
      <c r="IK5" s="103">
        <f t="shared" si="83"/>
        <v>0</v>
      </c>
      <c r="IL5" s="103">
        <f t="shared" si="84"/>
        <v>0</v>
      </c>
      <c r="IM5" s="103">
        <f t="shared" si="85"/>
        <v>0</v>
      </c>
      <c r="IN5" s="103">
        <f t="shared" si="86"/>
        <v>0</v>
      </c>
      <c r="IO5" s="114"/>
      <c r="IP5" s="114"/>
      <c r="IQ5" s="114"/>
      <c r="IR5" s="116"/>
      <c r="IS5" s="116"/>
      <c r="IT5" s="116"/>
    </row>
    <row r="6" spans="1:254" s="75" customFormat="1" ht="18" customHeight="1">
      <c r="A6" s="292" t="s">
        <v>337</v>
      </c>
      <c r="B6" s="103"/>
      <c r="C6" s="103"/>
      <c r="D6" s="104">
        <f t="shared" si="0"/>
        <v>0</v>
      </c>
      <c r="E6" s="64" t="str">
        <f t="shared" si="1"/>
        <v>УРА!</v>
      </c>
      <c r="F6" s="103"/>
      <c r="G6" s="103"/>
      <c r="H6" s="103"/>
      <c r="I6" s="103"/>
      <c r="J6" s="104">
        <f t="shared" si="2"/>
        <v>0</v>
      </c>
      <c r="K6" s="105" t="str">
        <f t="shared" si="3"/>
        <v>УРА!</v>
      </c>
      <c r="L6" s="103"/>
      <c r="M6" s="104">
        <f t="shared" si="4"/>
        <v>0</v>
      </c>
      <c r="N6" s="105" t="str">
        <f t="shared" si="5"/>
        <v>УРА!</v>
      </c>
      <c r="O6" s="105"/>
      <c r="P6" s="105"/>
      <c r="Q6" s="103"/>
      <c r="R6" s="103">
        <v>0</v>
      </c>
      <c r="S6" s="103"/>
      <c r="T6" s="106"/>
      <c r="U6" s="103"/>
      <c r="V6" s="103"/>
      <c r="W6" s="103"/>
      <c r="X6" s="103">
        <v>93.3</v>
      </c>
      <c r="Y6" s="103">
        <v>93.3</v>
      </c>
      <c r="Z6" s="104">
        <f t="shared" si="6"/>
        <v>91.7</v>
      </c>
      <c r="AA6" s="105" t="str">
        <f t="shared" si="7"/>
        <v>УРА!</v>
      </c>
      <c r="AB6" s="103">
        <v>80.3</v>
      </c>
      <c r="AC6" s="103">
        <v>11.4</v>
      </c>
      <c r="AD6" s="332">
        <v>148.4</v>
      </c>
      <c r="AE6" s="332">
        <v>148.4</v>
      </c>
      <c r="AF6" s="393">
        <f t="shared" si="8"/>
        <v>148.4</v>
      </c>
      <c r="AG6" s="394" t="str">
        <f t="shared" si="9"/>
        <v>УРА!</v>
      </c>
      <c r="AH6" s="332">
        <v>118.4</v>
      </c>
      <c r="AI6" s="395">
        <f t="shared" si="10"/>
        <v>118.4</v>
      </c>
      <c r="AJ6" s="394" t="str">
        <f t="shared" si="11"/>
        <v>УРА!</v>
      </c>
      <c r="AK6" s="332">
        <v>0</v>
      </c>
      <c r="AL6" s="332">
        <v>0</v>
      </c>
      <c r="AM6" s="332">
        <v>41.2</v>
      </c>
      <c r="AN6" s="332">
        <v>0</v>
      </c>
      <c r="AO6" s="332">
        <v>77.2</v>
      </c>
      <c r="AP6" s="332">
        <v>30</v>
      </c>
      <c r="AQ6" s="103">
        <v>30</v>
      </c>
      <c r="AR6" s="103">
        <v>0</v>
      </c>
      <c r="AS6" s="103">
        <v>0</v>
      </c>
      <c r="AT6" s="103">
        <v>0</v>
      </c>
      <c r="AU6" s="103">
        <v>0</v>
      </c>
      <c r="AV6" s="104">
        <v>0</v>
      </c>
      <c r="AW6" s="105" t="str">
        <f t="shared" si="12"/>
        <v>УРА!</v>
      </c>
      <c r="AX6" s="103">
        <v>0</v>
      </c>
      <c r="AY6" s="103">
        <v>0</v>
      </c>
      <c r="AZ6" s="103">
        <v>0</v>
      </c>
      <c r="BA6" s="103">
        <v>0</v>
      </c>
      <c r="BB6" s="104">
        <v>0</v>
      </c>
      <c r="BC6" s="105" t="str">
        <f t="shared" si="13"/>
        <v>УРА!</v>
      </c>
      <c r="BD6" s="103">
        <v>0</v>
      </c>
      <c r="BE6" s="104">
        <v>0</v>
      </c>
      <c r="BF6" s="105" t="str">
        <f t="shared" si="14"/>
        <v>УРА!</v>
      </c>
      <c r="BG6" s="103">
        <v>0</v>
      </c>
      <c r="BH6" s="103">
        <v>0</v>
      </c>
      <c r="BI6" s="103">
        <v>0</v>
      </c>
      <c r="BJ6" s="103">
        <v>0</v>
      </c>
      <c r="BK6" s="103">
        <v>0</v>
      </c>
      <c r="BL6" s="103">
        <v>0</v>
      </c>
      <c r="BM6" s="103">
        <v>0</v>
      </c>
      <c r="BN6" s="103">
        <v>0</v>
      </c>
      <c r="BO6" s="103">
        <v>0</v>
      </c>
      <c r="BP6" s="103">
        <v>667.4</v>
      </c>
      <c r="BQ6" s="103">
        <v>667.4</v>
      </c>
      <c r="BR6" s="104">
        <f t="shared" si="15"/>
        <v>667.4</v>
      </c>
      <c r="BS6" s="105" t="str">
        <f t="shared" si="16"/>
        <v>УРА!</v>
      </c>
      <c r="BT6" s="103">
        <v>64.7</v>
      </c>
      <c r="BU6" s="103">
        <v>602.70000000000005</v>
      </c>
      <c r="BV6" s="103">
        <v>866.4</v>
      </c>
      <c r="BW6" s="103">
        <v>866.4</v>
      </c>
      <c r="BX6" s="104">
        <f t="shared" si="17"/>
        <v>866.4</v>
      </c>
      <c r="BY6" s="105" t="str">
        <f t="shared" si="18"/>
        <v>УРА!</v>
      </c>
      <c r="BZ6" s="103">
        <v>840.7</v>
      </c>
      <c r="CA6" s="104">
        <f t="shared" si="19"/>
        <v>840.7</v>
      </c>
      <c r="CB6" s="105" t="str">
        <f t="shared" si="20"/>
        <v>УРА!</v>
      </c>
      <c r="CC6" s="103">
        <v>549.5</v>
      </c>
      <c r="CD6" s="103">
        <v>0</v>
      </c>
      <c r="CE6" s="103">
        <v>34.299999999999997</v>
      </c>
      <c r="CF6" s="103">
        <v>0</v>
      </c>
      <c r="CG6" s="103">
        <v>256.89999999999998</v>
      </c>
      <c r="CH6" s="103">
        <v>25.7</v>
      </c>
      <c r="CI6" s="332">
        <v>7.7</v>
      </c>
      <c r="CJ6" s="332">
        <v>0</v>
      </c>
      <c r="CK6" s="332">
        <v>18</v>
      </c>
      <c r="CL6" s="103">
        <v>0</v>
      </c>
      <c r="CM6" s="103">
        <v>0</v>
      </c>
      <c r="CN6" s="104">
        <v>0</v>
      </c>
      <c r="CO6" s="64" t="str">
        <f t="shared" si="21"/>
        <v>УРА!</v>
      </c>
      <c r="CP6" s="103">
        <v>0</v>
      </c>
      <c r="CQ6" s="103">
        <v>0</v>
      </c>
      <c r="CR6" s="103">
        <v>0</v>
      </c>
      <c r="CS6" s="108">
        <v>0</v>
      </c>
      <c r="CT6" s="104">
        <v>0</v>
      </c>
      <c r="CU6" s="109" t="str">
        <f t="shared" si="22"/>
        <v>УРА!</v>
      </c>
      <c r="CV6" s="103">
        <v>0</v>
      </c>
      <c r="CW6" s="104">
        <v>0</v>
      </c>
      <c r="CX6" s="105" t="str">
        <f t="shared" si="23"/>
        <v>УРА!</v>
      </c>
      <c r="CY6" s="103">
        <v>0</v>
      </c>
      <c r="CZ6" s="103">
        <v>0</v>
      </c>
      <c r="DA6" s="110">
        <v>0</v>
      </c>
      <c r="DB6" s="110">
        <v>0</v>
      </c>
      <c r="DC6" s="103">
        <v>0</v>
      </c>
      <c r="DD6" s="103">
        <v>0</v>
      </c>
      <c r="DE6" s="103">
        <v>0</v>
      </c>
      <c r="DF6" s="103">
        <v>0</v>
      </c>
      <c r="DG6" s="103">
        <v>0</v>
      </c>
      <c r="DH6" s="103">
        <v>0</v>
      </c>
      <c r="DI6" s="103">
        <v>0</v>
      </c>
      <c r="DJ6" s="104">
        <v>0</v>
      </c>
      <c r="DK6" s="105" t="str">
        <f t="shared" si="24"/>
        <v>УРА!</v>
      </c>
      <c r="DL6" s="103">
        <v>0</v>
      </c>
      <c r="DM6" s="103">
        <v>0</v>
      </c>
      <c r="DN6" s="103">
        <v>0</v>
      </c>
      <c r="DO6" s="103">
        <v>0</v>
      </c>
      <c r="DP6" s="104">
        <v>0</v>
      </c>
      <c r="DQ6" s="105" t="str">
        <f t="shared" si="25"/>
        <v>УРА!</v>
      </c>
      <c r="DR6" s="103">
        <v>0</v>
      </c>
      <c r="DS6" s="104">
        <v>0</v>
      </c>
      <c r="DT6" s="105" t="str">
        <f t="shared" si="26"/>
        <v>УРА!</v>
      </c>
      <c r="DU6" s="103">
        <v>0</v>
      </c>
      <c r="DV6" s="103">
        <v>0</v>
      </c>
      <c r="DW6" s="103">
        <v>0</v>
      </c>
      <c r="DX6" s="103">
        <v>0</v>
      </c>
      <c r="DY6" s="103">
        <v>0</v>
      </c>
      <c r="DZ6" s="103">
        <v>0</v>
      </c>
      <c r="EA6" s="103">
        <v>0</v>
      </c>
      <c r="EB6" s="103">
        <v>0</v>
      </c>
      <c r="EC6" s="103">
        <v>0</v>
      </c>
      <c r="ED6" s="103"/>
      <c r="EE6" s="103"/>
      <c r="EF6" s="104">
        <v>0</v>
      </c>
      <c r="EG6" s="105" t="str">
        <f t="shared" si="27"/>
        <v>УРА!</v>
      </c>
      <c r="EH6" s="103"/>
      <c r="EI6" s="103"/>
      <c r="EJ6" s="103"/>
      <c r="EK6" s="103"/>
      <c r="EL6" s="103"/>
      <c r="EM6" s="105" t="str">
        <f t="shared" si="28"/>
        <v>УРА!</v>
      </c>
      <c r="EN6" s="103"/>
      <c r="EO6" s="103"/>
      <c r="EP6" s="105" t="str">
        <f t="shared" si="29"/>
        <v>УРА!</v>
      </c>
      <c r="EQ6" s="103"/>
      <c r="ER6" s="103"/>
      <c r="ES6" s="103"/>
      <c r="ET6" s="103"/>
      <c r="EU6" s="103"/>
      <c r="EV6" s="103">
        <v>0</v>
      </c>
      <c r="EW6" s="103"/>
      <c r="EX6" s="103"/>
      <c r="EY6" s="103"/>
      <c r="EZ6" s="103">
        <v>0</v>
      </c>
      <c r="FA6" s="103">
        <v>0</v>
      </c>
      <c r="FB6" s="104">
        <f t="shared" si="30"/>
        <v>0</v>
      </c>
      <c r="FC6" s="105" t="str">
        <f t="shared" si="31"/>
        <v>УРА!</v>
      </c>
      <c r="FD6" s="103">
        <v>0</v>
      </c>
      <c r="FE6" s="103">
        <v>0</v>
      </c>
      <c r="FF6" s="103">
        <v>0</v>
      </c>
      <c r="FG6" s="103">
        <v>0</v>
      </c>
      <c r="FH6" s="104">
        <f t="shared" si="32"/>
        <v>0</v>
      </c>
      <c r="FI6" s="105" t="str">
        <f t="shared" si="33"/>
        <v>УРА!</v>
      </c>
      <c r="FJ6" s="103">
        <v>0</v>
      </c>
      <c r="FK6" s="104">
        <f t="shared" si="34"/>
        <v>0</v>
      </c>
      <c r="FL6" s="105" t="str">
        <f t="shared" si="35"/>
        <v>УРА!</v>
      </c>
      <c r="FM6" s="103">
        <v>0</v>
      </c>
      <c r="FN6" s="103">
        <v>0</v>
      </c>
      <c r="FO6" s="103">
        <v>0</v>
      </c>
      <c r="FP6" s="103">
        <v>0</v>
      </c>
      <c r="FQ6" s="103">
        <v>0</v>
      </c>
      <c r="FR6" s="103">
        <v>0</v>
      </c>
      <c r="FS6" s="103">
        <v>0</v>
      </c>
      <c r="FT6" s="103">
        <v>0</v>
      </c>
      <c r="FU6" s="103">
        <v>0</v>
      </c>
      <c r="FV6" s="103">
        <v>0</v>
      </c>
      <c r="FW6" s="103">
        <v>0</v>
      </c>
      <c r="FX6" s="103">
        <v>0</v>
      </c>
      <c r="FY6" s="103">
        <v>0</v>
      </c>
      <c r="FZ6" s="103">
        <v>0</v>
      </c>
      <c r="GA6" s="104">
        <v>0</v>
      </c>
      <c r="GB6" s="105" t="str">
        <f t="shared" si="36"/>
        <v>УРА!</v>
      </c>
      <c r="GC6" s="103">
        <v>0</v>
      </c>
      <c r="GD6" s="104">
        <v>0</v>
      </c>
      <c r="GE6" s="105" t="str">
        <f t="shared" si="37"/>
        <v>УРА!</v>
      </c>
      <c r="GF6" s="103">
        <v>0</v>
      </c>
      <c r="GG6" s="103">
        <v>0</v>
      </c>
      <c r="GH6" s="103">
        <v>0</v>
      </c>
      <c r="GI6" s="103">
        <v>0</v>
      </c>
      <c r="GJ6" s="103">
        <v>0</v>
      </c>
      <c r="GK6" s="103">
        <v>0</v>
      </c>
      <c r="GL6" s="103">
        <v>0</v>
      </c>
      <c r="GM6" s="103">
        <v>0</v>
      </c>
      <c r="GN6" s="103">
        <v>0</v>
      </c>
      <c r="GO6" s="111">
        <f t="shared" si="38"/>
        <v>667.4</v>
      </c>
      <c r="GP6" s="111">
        <f t="shared" si="39"/>
        <v>667.4</v>
      </c>
      <c r="GQ6" s="112">
        <f t="shared" si="40"/>
        <v>667.4</v>
      </c>
      <c r="GR6" s="105" t="str">
        <f t="shared" si="41"/>
        <v>УРА!</v>
      </c>
      <c r="GS6" s="111">
        <f t="shared" si="42"/>
        <v>64.7</v>
      </c>
      <c r="GT6" s="111">
        <f t="shared" si="43"/>
        <v>602.70000000000005</v>
      </c>
      <c r="GU6" s="111">
        <f t="shared" si="44"/>
        <v>866.4</v>
      </c>
      <c r="GV6" s="111">
        <f t="shared" si="45"/>
        <v>866.4</v>
      </c>
      <c r="GW6" s="104">
        <f t="shared" si="46"/>
        <v>866.4</v>
      </c>
      <c r="GX6" s="105" t="str">
        <f t="shared" si="47"/>
        <v>УРА!</v>
      </c>
      <c r="GY6" s="111">
        <f t="shared" si="48"/>
        <v>840.7</v>
      </c>
      <c r="GZ6" s="104">
        <f t="shared" si="49"/>
        <v>840.7</v>
      </c>
      <c r="HA6" s="105" t="str">
        <f t="shared" si="50"/>
        <v>УРА!</v>
      </c>
      <c r="HB6" s="111">
        <f t="shared" si="51"/>
        <v>549.5</v>
      </c>
      <c r="HC6" s="111">
        <f t="shared" si="52"/>
        <v>0</v>
      </c>
      <c r="HD6" s="111">
        <f t="shared" si="53"/>
        <v>34.299999999999997</v>
      </c>
      <c r="HE6" s="111">
        <f t="shared" si="54"/>
        <v>0</v>
      </c>
      <c r="HF6" s="111">
        <f t="shared" si="55"/>
        <v>256.89999999999998</v>
      </c>
      <c r="HG6" s="111">
        <f t="shared" si="56"/>
        <v>25.7</v>
      </c>
      <c r="HH6" s="111">
        <f t="shared" si="57"/>
        <v>7.7</v>
      </c>
      <c r="HI6" s="111">
        <f t="shared" si="58"/>
        <v>0</v>
      </c>
      <c r="HJ6" s="111">
        <f t="shared" si="59"/>
        <v>18</v>
      </c>
      <c r="HK6" s="113">
        <f t="shared" si="60"/>
        <v>760.7</v>
      </c>
      <c r="HL6" s="118">
        <f t="shared" si="61"/>
        <v>760.7</v>
      </c>
      <c r="HM6" s="113">
        <f t="shared" si="62"/>
        <v>145</v>
      </c>
      <c r="HN6" s="113">
        <f t="shared" si="87"/>
        <v>614.1</v>
      </c>
      <c r="HO6" s="113">
        <f t="shared" si="63"/>
        <v>1014.8</v>
      </c>
      <c r="HP6" s="113">
        <f t="shared" si="64"/>
        <v>1014.8</v>
      </c>
      <c r="HQ6" s="115">
        <f t="shared" si="65"/>
        <v>1014.8</v>
      </c>
      <c r="HR6" s="105" t="str">
        <f t="shared" si="66"/>
        <v>УРА!</v>
      </c>
      <c r="HS6" s="111">
        <f t="shared" si="67"/>
        <v>959.1</v>
      </c>
      <c r="HT6" s="107">
        <f t="shared" si="68"/>
        <v>549.5</v>
      </c>
      <c r="HU6" s="107">
        <f t="shared" si="69"/>
        <v>0</v>
      </c>
      <c r="HV6" s="107">
        <f t="shared" si="70"/>
        <v>75.5</v>
      </c>
      <c r="HW6" s="107">
        <v>0</v>
      </c>
      <c r="HX6" s="107">
        <f t="shared" si="71"/>
        <v>334.1</v>
      </c>
      <c r="HY6" s="107">
        <f t="shared" si="72"/>
        <v>55.7</v>
      </c>
      <c r="HZ6" s="107">
        <f t="shared" si="73"/>
        <v>55.7</v>
      </c>
      <c r="IA6" s="107">
        <f t="shared" si="74"/>
        <v>37.700000000000003</v>
      </c>
      <c r="IB6" s="107">
        <f t="shared" si="74"/>
        <v>0</v>
      </c>
      <c r="IC6" s="107">
        <f t="shared" si="75"/>
        <v>18</v>
      </c>
      <c r="ID6" s="103">
        <f t="shared" si="76"/>
        <v>0</v>
      </c>
      <c r="IE6" s="103">
        <f t="shared" si="77"/>
        <v>0</v>
      </c>
      <c r="IF6" s="103">
        <f t="shared" si="78"/>
        <v>0</v>
      </c>
      <c r="IG6" s="103">
        <f t="shared" si="79"/>
        <v>0</v>
      </c>
      <c r="IH6" s="103">
        <f t="shared" si="80"/>
        <v>0</v>
      </c>
      <c r="II6" s="103">
        <f t="shared" si="81"/>
        <v>0</v>
      </c>
      <c r="IJ6" s="103">
        <f t="shared" si="82"/>
        <v>0</v>
      </c>
      <c r="IK6" s="103">
        <f t="shared" si="83"/>
        <v>0</v>
      </c>
      <c r="IL6" s="103">
        <f t="shared" si="84"/>
        <v>0</v>
      </c>
      <c r="IM6" s="103">
        <f t="shared" si="85"/>
        <v>0</v>
      </c>
      <c r="IN6" s="103">
        <f t="shared" si="86"/>
        <v>0</v>
      </c>
      <c r="IO6" s="114"/>
      <c r="IP6" s="114"/>
      <c r="IQ6" s="114"/>
      <c r="IR6" s="116"/>
      <c r="IS6" s="116"/>
      <c r="IT6" s="116"/>
    </row>
    <row r="7" spans="1:254" s="75" customFormat="1" ht="18" customHeight="1">
      <c r="A7" s="292" t="s">
        <v>347</v>
      </c>
      <c r="B7" s="103"/>
      <c r="C7" s="103"/>
      <c r="D7" s="104">
        <f t="shared" si="0"/>
        <v>0</v>
      </c>
      <c r="E7" s="64" t="str">
        <f t="shared" si="1"/>
        <v>УРА!</v>
      </c>
      <c r="F7" s="103"/>
      <c r="G7" s="103"/>
      <c r="H7" s="103"/>
      <c r="I7" s="103"/>
      <c r="J7" s="104">
        <f t="shared" si="2"/>
        <v>0</v>
      </c>
      <c r="K7" s="105" t="str">
        <f t="shared" si="3"/>
        <v>УРА!</v>
      </c>
      <c r="L7" s="103"/>
      <c r="M7" s="104">
        <f t="shared" si="4"/>
        <v>0</v>
      </c>
      <c r="N7" s="105" t="str">
        <f t="shared" si="5"/>
        <v>УРА!</v>
      </c>
      <c r="O7" s="105"/>
      <c r="P7" s="105"/>
      <c r="Q7" s="103"/>
      <c r="R7" s="103"/>
      <c r="S7" s="103"/>
      <c r="T7" s="106"/>
      <c r="U7" s="103"/>
      <c r="V7" s="103"/>
      <c r="W7" s="103">
        <v>0</v>
      </c>
      <c r="X7" s="103">
        <v>106.5</v>
      </c>
      <c r="Y7" s="103">
        <v>106.5</v>
      </c>
      <c r="Z7" s="104">
        <f t="shared" si="6"/>
        <v>106.4</v>
      </c>
      <c r="AA7" s="105" t="str">
        <f t="shared" si="7"/>
        <v>УРА!</v>
      </c>
      <c r="AB7" s="103">
        <v>96</v>
      </c>
      <c r="AC7" s="103">
        <v>10.4</v>
      </c>
      <c r="AD7" s="332">
        <v>131.69999999999999</v>
      </c>
      <c r="AE7" s="332">
        <v>131.69999999999999</v>
      </c>
      <c r="AF7" s="393">
        <f t="shared" si="8"/>
        <v>131.69999999999999</v>
      </c>
      <c r="AG7" s="394" t="str">
        <f t="shared" si="9"/>
        <v>УРА!</v>
      </c>
      <c r="AH7" s="332">
        <v>117.8</v>
      </c>
      <c r="AI7" s="395">
        <f t="shared" si="10"/>
        <v>85.8</v>
      </c>
      <c r="AJ7" s="394" t="str">
        <f t="shared" si="11"/>
        <v>УРА!</v>
      </c>
      <c r="AK7" s="332">
        <v>13.4</v>
      </c>
      <c r="AL7" s="332"/>
      <c r="AM7" s="332">
        <v>18.3</v>
      </c>
      <c r="AN7" s="332">
        <v>0</v>
      </c>
      <c r="AO7" s="332">
        <v>54.1</v>
      </c>
      <c r="AP7" s="332">
        <v>13.9</v>
      </c>
      <c r="AQ7" s="103">
        <v>13.9</v>
      </c>
      <c r="AR7" s="103">
        <v>0</v>
      </c>
      <c r="AS7" s="103">
        <v>0</v>
      </c>
      <c r="AT7" s="103"/>
      <c r="AU7" s="103"/>
      <c r="AV7" s="104">
        <v>0</v>
      </c>
      <c r="AW7" s="105" t="str">
        <f t="shared" si="12"/>
        <v>УРА!</v>
      </c>
      <c r="AX7" s="103"/>
      <c r="AY7" s="103">
        <v>0</v>
      </c>
      <c r="AZ7" s="103"/>
      <c r="BA7" s="103"/>
      <c r="BB7" s="104">
        <v>0</v>
      </c>
      <c r="BC7" s="105" t="str">
        <f t="shared" si="13"/>
        <v>УРА!</v>
      </c>
      <c r="BD7" s="103"/>
      <c r="BE7" s="104">
        <v>0</v>
      </c>
      <c r="BF7" s="105" t="str">
        <f t="shared" si="14"/>
        <v>УРА!</v>
      </c>
      <c r="BG7" s="103"/>
      <c r="BH7" s="103">
        <v>0</v>
      </c>
      <c r="BI7" s="103">
        <v>0</v>
      </c>
      <c r="BJ7" s="103">
        <v>0</v>
      </c>
      <c r="BK7" s="103">
        <v>0</v>
      </c>
      <c r="BL7" s="103">
        <v>0</v>
      </c>
      <c r="BM7" s="103">
        <v>0</v>
      </c>
      <c r="BN7" s="103">
        <v>0</v>
      </c>
      <c r="BO7" s="103">
        <v>0</v>
      </c>
      <c r="BP7" s="103">
        <v>973.2</v>
      </c>
      <c r="BQ7" s="103">
        <v>973.2</v>
      </c>
      <c r="BR7" s="104">
        <f t="shared" si="15"/>
        <v>973.2</v>
      </c>
      <c r="BS7" s="105" t="str">
        <f t="shared" si="16"/>
        <v>УРА!</v>
      </c>
      <c r="BT7" s="103">
        <v>17.899999999999999</v>
      </c>
      <c r="BU7" s="103">
        <v>955.3</v>
      </c>
      <c r="BV7" s="103">
        <v>1279</v>
      </c>
      <c r="BW7" s="103">
        <v>1279</v>
      </c>
      <c r="BX7" s="104">
        <f t="shared" si="17"/>
        <v>1279</v>
      </c>
      <c r="BY7" s="105" t="str">
        <f t="shared" si="18"/>
        <v>УРА!</v>
      </c>
      <c r="BZ7" s="103">
        <v>1204</v>
      </c>
      <c r="CA7" s="104">
        <f t="shared" si="19"/>
        <v>1189</v>
      </c>
      <c r="CB7" s="105" t="str">
        <f t="shared" si="20"/>
        <v>УРА!</v>
      </c>
      <c r="CC7" s="103">
        <v>661</v>
      </c>
      <c r="CD7" s="103">
        <v>0</v>
      </c>
      <c r="CE7" s="103">
        <v>81</v>
      </c>
      <c r="CF7" s="103">
        <v>0</v>
      </c>
      <c r="CG7" s="103">
        <v>447</v>
      </c>
      <c r="CH7" s="103">
        <v>75</v>
      </c>
      <c r="CI7" s="332">
        <v>75</v>
      </c>
      <c r="CJ7" s="332">
        <v>0</v>
      </c>
      <c r="CK7" s="332">
        <v>0</v>
      </c>
      <c r="CL7" s="103">
        <v>0</v>
      </c>
      <c r="CM7" s="103">
        <v>0</v>
      </c>
      <c r="CN7" s="104">
        <v>0</v>
      </c>
      <c r="CO7" s="64" t="str">
        <f t="shared" si="21"/>
        <v>УРА!</v>
      </c>
      <c r="CP7" s="103">
        <v>0</v>
      </c>
      <c r="CQ7" s="103">
        <v>0</v>
      </c>
      <c r="CR7" s="103">
        <v>0</v>
      </c>
      <c r="CS7" s="108">
        <v>0</v>
      </c>
      <c r="CT7" s="104">
        <v>0</v>
      </c>
      <c r="CU7" s="109" t="str">
        <f t="shared" si="22"/>
        <v>УРА!</v>
      </c>
      <c r="CV7" s="103">
        <v>0</v>
      </c>
      <c r="CW7" s="104">
        <v>0</v>
      </c>
      <c r="CX7" s="105" t="str">
        <f t="shared" si="23"/>
        <v>УРА!</v>
      </c>
      <c r="CY7" s="103">
        <v>0</v>
      </c>
      <c r="CZ7" s="103">
        <v>0</v>
      </c>
      <c r="DA7" s="110">
        <v>0</v>
      </c>
      <c r="DB7" s="110">
        <v>0</v>
      </c>
      <c r="DC7" s="103">
        <v>0</v>
      </c>
      <c r="DD7" s="103">
        <v>0</v>
      </c>
      <c r="DE7" s="103">
        <v>0</v>
      </c>
      <c r="DF7" s="103">
        <v>0</v>
      </c>
      <c r="DG7" s="103">
        <v>0</v>
      </c>
      <c r="DH7" s="103">
        <v>0</v>
      </c>
      <c r="DI7" s="103">
        <v>0</v>
      </c>
      <c r="DJ7" s="104">
        <v>0</v>
      </c>
      <c r="DK7" s="105" t="str">
        <f t="shared" si="24"/>
        <v>УРА!</v>
      </c>
      <c r="DL7" s="103">
        <v>0</v>
      </c>
      <c r="DM7" s="103">
        <v>0</v>
      </c>
      <c r="DN7" s="103">
        <v>0</v>
      </c>
      <c r="DO7" s="103">
        <v>0</v>
      </c>
      <c r="DP7" s="104">
        <v>0</v>
      </c>
      <c r="DQ7" s="105" t="str">
        <f t="shared" si="25"/>
        <v>УРА!</v>
      </c>
      <c r="DR7" s="103">
        <v>0</v>
      </c>
      <c r="DS7" s="104">
        <v>0</v>
      </c>
      <c r="DT7" s="105" t="str">
        <f t="shared" si="26"/>
        <v>УРА!</v>
      </c>
      <c r="DU7" s="103">
        <v>0</v>
      </c>
      <c r="DV7" s="103">
        <v>0</v>
      </c>
      <c r="DW7" s="103">
        <v>0</v>
      </c>
      <c r="DX7" s="103">
        <v>0</v>
      </c>
      <c r="DY7" s="103">
        <v>0</v>
      </c>
      <c r="DZ7" s="103">
        <v>0</v>
      </c>
      <c r="EA7" s="103">
        <v>0</v>
      </c>
      <c r="EB7" s="103">
        <v>0</v>
      </c>
      <c r="EC7" s="103">
        <v>0</v>
      </c>
      <c r="ED7" s="103"/>
      <c r="EE7" s="103"/>
      <c r="EF7" s="104">
        <v>0</v>
      </c>
      <c r="EG7" s="105" t="str">
        <f t="shared" si="27"/>
        <v>УРА!</v>
      </c>
      <c r="EH7" s="103"/>
      <c r="EI7" s="103"/>
      <c r="EJ7" s="103"/>
      <c r="EK7" s="103"/>
      <c r="EL7" s="103"/>
      <c r="EM7" s="105" t="str">
        <f t="shared" si="28"/>
        <v>УРА!</v>
      </c>
      <c r="EN7" s="103"/>
      <c r="EO7" s="103"/>
      <c r="EP7" s="105" t="str">
        <f t="shared" si="29"/>
        <v>УРА!</v>
      </c>
      <c r="EQ7" s="103"/>
      <c r="ER7" s="103"/>
      <c r="ES7" s="103"/>
      <c r="ET7" s="103"/>
      <c r="EU7" s="103"/>
      <c r="EV7" s="103">
        <v>0</v>
      </c>
      <c r="EW7" s="103"/>
      <c r="EX7" s="103"/>
      <c r="EY7" s="103"/>
      <c r="EZ7" s="103">
        <v>360</v>
      </c>
      <c r="FA7" s="103">
        <v>360</v>
      </c>
      <c r="FB7" s="104">
        <f t="shared" si="30"/>
        <v>0</v>
      </c>
      <c r="FC7" s="105" t="str">
        <f t="shared" si="31"/>
        <v>УРА!</v>
      </c>
      <c r="FD7" s="103">
        <v>0</v>
      </c>
      <c r="FE7" s="103">
        <v>0</v>
      </c>
      <c r="FF7" s="103">
        <v>0</v>
      </c>
      <c r="FG7" s="103">
        <v>0</v>
      </c>
      <c r="FH7" s="104">
        <f t="shared" si="32"/>
        <v>0</v>
      </c>
      <c r="FI7" s="105" t="str">
        <f t="shared" si="33"/>
        <v>УРА!</v>
      </c>
      <c r="FJ7" s="103">
        <v>0</v>
      </c>
      <c r="FK7" s="104">
        <f t="shared" si="34"/>
        <v>0</v>
      </c>
      <c r="FL7" s="105" t="str">
        <f t="shared" si="35"/>
        <v>УРА!</v>
      </c>
      <c r="FM7" s="103"/>
      <c r="FN7" s="103">
        <v>0</v>
      </c>
      <c r="FO7" s="103">
        <v>0</v>
      </c>
      <c r="FP7" s="103">
        <v>0</v>
      </c>
      <c r="FQ7" s="103">
        <v>0</v>
      </c>
      <c r="FR7" s="103">
        <v>0</v>
      </c>
      <c r="FS7" s="103">
        <v>0</v>
      </c>
      <c r="FT7" s="103">
        <v>0</v>
      </c>
      <c r="FU7" s="103">
        <v>0</v>
      </c>
      <c r="FV7" s="103">
        <v>0</v>
      </c>
      <c r="FW7" s="103">
        <v>0</v>
      </c>
      <c r="FX7" s="103">
        <v>0</v>
      </c>
      <c r="FY7" s="103">
        <v>0</v>
      </c>
      <c r="FZ7" s="103">
        <v>0</v>
      </c>
      <c r="GA7" s="104">
        <v>0</v>
      </c>
      <c r="GB7" s="105" t="str">
        <f t="shared" si="36"/>
        <v>УРА!</v>
      </c>
      <c r="GC7" s="103">
        <v>0</v>
      </c>
      <c r="GD7" s="104">
        <v>0</v>
      </c>
      <c r="GE7" s="105" t="str">
        <f t="shared" si="37"/>
        <v>УРА!</v>
      </c>
      <c r="GF7" s="103">
        <v>0</v>
      </c>
      <c r="GG7" s="103">
        <v>0</v>
      </c>
      <c r="GH7" s="103">
        <v>0</v>
      </c>
      <c r="GI7" s="103">
        <v>0</v>
      </c>
      <c r="GJ7" s="103">
        <v>0</v>
      </c>
      <c r="GK7" s="103">
        <v>0</v>
      </c>
      <c r="GL7" s="103">
        <v>0</v>
      </c>
      <c r="GM7" s="103">
        <v>0</v>
      </c>
      <c r="GN7" s="103">
        <v>0</v>
      </c>
      <c r="GO7" s="111">
        <f t="shared" si="38"/>
        <v>973.2</v>
      </c>
      <c r="GP7" s="111">
        <f t="shared" si="39"/>
        <v>973.2</v>
      </c>
      <c r="GQ7" s="112">
        <f t="shared" si="40"/>
        <v>973.2</v>
      </c>
      <c r="GR7" s="105" t="str">
        <f t="shared" si="41"/>
        <v>УРА!</v>
      </c>
      <c r="GS7" s="111">
        <f t="shared" si="42"/>
        <v>17.899999999999999</v>
      </c>
      <c r="GT7" s="111">
        <f t="shared" si="43"/>
        <v>955.3</v>
      </c>
      <c r="GU7" s="111">
        <f t="shared" si="44"/>
        <v>1279</v>
      </c>
      <c r="GV7" s="111">
        <f t="shared" si="45"/>
        <v>1279</v>
      </c>
      <c r="GW7" s="104">
        <f t="shared" si="46"/>
        <v>1279</v>
      </c>
      <c r="GX7" s="105" t="str">
        <f t="shared" si="47"/>
        <v>УРА!</v>
      </c>
      <c r="GY7" s="111">
        <f t="shared" si="48"/>
        <v>1204</v>
      </c>
      <c r="GZ7" s="104">
        <f t="shared" si="49"/>
        <v>1189</v>
      </c>
      <c r="HA7" s="105" t="str">
        <f t="shared" si="50"/>
        <v>УРА!</v>
      </c>
      <c r="HB7" s="111">
        <f t="shared" si="51"/>
        <v>661</v>
      </c>
      <c r="HC7" s="111">
        <f t="shared" si="52"/>
        <v>0</v>
      </c>
      <c r="HD7" s="111">
        <f t="shared" si="53"/>
        <v>81</v>
      </c>
      <c r="HE7" s="111">
        <f t="shared" si="54"/>
        <v>0</v>
      </c>
      <c r="HF7" s="111">
        <f t="shared" si="55"/>
        <v>447</v>
      </c>
      <c r="HG7" s="111">
        <f t="shared" si="56"/>
        <v>75</v>
      </c>
      <c r="HH7" s="111">
        <f t="shared" si="57"/>
        <v>75</v>
      </c>
      <c r="HI7" s="111">
        <f t="shared" si="58"/>
        <v>0</v>
      </c>
      <c r="HJ7" s="111">
        <f t="shared" si="59"/>
        <v>0</v>
      </c>
      <c r="HK7" s="113">
        <f t="shared" si="60"/>
        <v>1439.7</v>
      </c>
      <c r="HL7" s="118">
        <f t="shared" si="61"/>
        <v>1439.7</v>
      </c>
      <c r="HM7" s="113">
        <f t="shared" si="62"/>
        <v>113.9</v>
      </c>
      <c r="HN7" s="113">
        <f t="shared" si="87"/>
        <v>965.7</v>
      </c>
      <c r="HO7" s="113">
        <f t="shared" si="63"/>
        <v>1410.7</v>
      </c>
      <c r="HP7" s="113">
        <f t="shared" si="64"/>
        <v>1410.7</v>
      </c>
      <c r="HQ7" s="115">
        <f t="shared" si="65"/>
        <v>1410.7</v>
      </c>
      <c r="HR7" s="105" t="str">
        <f t="shared" si="66"/>
        <v>УРА!</v>
      </c>
      <c r="HS7" s="111">
        <f t="shared" si="67"/>
        <v>1321.8</v>
      </c>
      <c r="HT7" s="107">
        <f t="shared" si="68"/>
        <v>674.4</v>
      </c>
      <c r="HU7" s="107">
        <f t="shared" si="69"/>
        <v>0</v>
      </c>
      <c r="HV7" s="107">
        <f t="shared" si="70"/>
        <v>99.3</v>
      </c>
      <c r="HW7" s="107">
        <v>0</v>
      </c>
      <c r="HX7" s="107">
        <f t="shared" si="71"/>
        <v>501.1</v>
      </c>
      <c r="HY7" s="107">
        <f t="shared" si="72"/>
        <v>88.9</v>
      </c>
      <c r="HZ7" s="107">
        <f t="shared" si="73"/>
        <v>88.9</v>
      </c>
      <c r="IA7" s="107">
        <f t="shared" si="74"/>
        <v>88.9</v>
      </c>
      <c r="IB7" s="107">
        <f t="shared" si="74"/>
        <v>0</v>
      </c>
      <c r="IC7" s="107">
        <f t="shared" si="75"/>
        <v>0</v>
      </c>
      <c r="ID7" s="103">
        <f t="shared" si="76"/>
        <v>0</v>
      </c>
      <c r="IE7" s="103">
        <f t="shared" si="77"/>
        <v>0</v>
      </c>
      <c r="IF7" s="103">
        <f t="shared" si="78"/>
        <v>0</v>
      </c>
      <c r="IG7" s="103">
        <f t="shared" si="79"/>
        <v>0</v>
      </c>
      <c r="IH7" s="103">
        <f t="shared" si="80"/>
        <v>0</v>
      </c>
      <c r="II7" s="103">
        <f t="shared" si="81"/>
        <v>0</v>
      </c>
      <c r="IJ7" s="103">
        <f t="shared" si="82"/>
        <v>0</v>
      </c>
      <c r="IK7" s="103">
        <f t="shared" si="83"/>
        <v>0</v>
      </c>
      <c r="IL7" s="103">
        <f t="shared" si="84"/>
        <v>0</v>
      </c>
      <c r="IM7" s="103">
        <f t="shared" si="85"/>
        <v>0</v>
      </c>
      <c r="IN7" s="103">
        <f t="shared" si="86"/>
        <v>0</v>
      </c>
      <c r="IO7" s="114"/>
      <c r="IP7" s="114"/>
      <c r="IQ7" s="114"/>
      <c r="IR7" s="116"/>
      <c r="IS7" s="116"/>
      <c r="IT7" s="116"/>
    </row>
    <row r="8" spans="1:254" s="75" customFormat="1" ht="18" customHeight="1">
      <c r="A8" s="292" t="s">
        <v>338</v>
      </c>
      <c r="B8" s="103"/>
      <c r="C8" s="103"/>
      <c r="D8" s="104">
        <f t="shared" si="0"/>
        <v>0</v>
      </c>
      <c r="E8" s="64" t="str">
        <f t="shared" si="1"/>
        <v>УРА!</v>
      </c>
      <c r="F8" s="103"/>
      <c r="G8" s="103"/>
      <c r="H8" s="103"/>
      <c r="I8" s="103"/>
      <c r="J8" s="104">
        <f t="shared" si="2"/>
        <v>0</v>
      </c>
      <c r="K8" s="105" t="str">
        <f t="shared" si="3"/>
        <v>УРА!</v>
      </c>
      <c r="L8" s="103"/>
      <c r="M8" s="104">
        <f t="shared" si="4"/>
        <v>0</v>
      </c>
      <c r="N8" s="105" t="str">
        <f t="shared" si="5"/>
        <v>УРА!</v>
      </c>
      <c r="O8" s="105"/>
      <c r="P8" s="105"/>
      <c r="Q8" s="103"/>
      <c r="R8" s="103"/>
      <c r="S8" s="103"/>
      <c r="T8" s="106"/>
      <c r="U8" s="103"/>
      <c r="V8" s="103"/>
      <c r="W8" s="103"/>
      <c r="X8" s="103">
        <v>80</v>
      </c>
      <c r="Y8" s="103">
        <v>80</v>
      </c>
      <c r="Z8" s="104">
        <f t="shared" si="6"/>
        <v>80</v>
      </c>
      <c r="AA8" s="105" t="str">
        <f t="shared" si="7"/>
        <v>УРА!</v>
      </c>
      <c r="AB8" s="103">
        <v>80</v>
      </c>
      <c r="AC8" s="103">
        <v>0</v>
      </c>
      <c r="AD8" s="332">
        <v>97.6</v>
      </c>
      <c r="AE8" s="332">
        <v>97.6</v>
      </c>
      <c r="AF8" s="393">
        <f t="shared" si="8"/>
        <v>97.6</v>
      </c>
      <c r="AG8" s="394" t="str">
        <f t="shared" si="9"/>
        <v>УРА!</v>
      </c>
      <c r="AH8" s="332">
        <v>97.6</v>
      </c>
      <c r="AI8" s="395">
        <f t="shared" si="10"/>
        <v>84</v>
      </c>
      <c r="AJ8" s="394" t="str">
        <f t="shared" si="11"/>
        <v>УРА!</v>
      </c>
      <c r="AK8" s="332"/>
      <c r="AL8" s="332"/>
      <c r="AM8" s="332">
        <v>45</v>
      </c>
      <c r="AN8" s="332"/>
      <c r="AO8" s="332">
        <v>39</v>
      </c>
      <c r="AP8" s="332">
        <v>0</v>
      </c>
      <c r="AQ8" s="103">
        <v>0</v>
      </c>
      <c r="AR8" s="103"/>
      <c r="AS8" s="103"/>
      <c r="AT8" s="103"/>
      <c r="AU8" s="103"/>
      <c r="AV8" s="104">
        <v>0</v>
      </c>
      <c r="AW8" s="105" t="str">
        <f t="shared" si="12"/>
        <v>УРА!</v>
      </c>
      <c r="AX8" s="103"/>
      <c r="AY8" s="103"/>
      <c r="AZ8" s="103"/>
      <c r="BA8" s="103"/>
      <c r="BB8" s="104">
        <v>0</v>
      </c>
      <c r="BC8" s="105" t="str">
        <f t="shared" si="13"/>
        <v>УРА!</v>
      </c>
      <c r="BD8" s="103"/>
      <c r="BE8" s="104">
        <v>0</v>
      </c>
      <c r="BF8" s="105" t="str">
        <f t="shared" si="14"/>
        <v>УРА!</v>
      </c>
      <c r="BG8" s="103"/>
      <c r="BH8" s="103"/>
      <c r="BI8" s="103"/>
      <c r="BJ8" s="103"/>
      <c r="BK8" s="103"/>
      <c r="BL8" s="103"/>
      <c r="BM8" s="103"/>
      <c r="BN8" s="103"/>
      <c r="BO8" s="103"/>
      <c r="BP8" s="103">
        <v>635</v>
      </c>
      <c r="BQ8" s="103">
        <v>635</v>
      </c>
      <c r="BR8" s="104">
        <f t="shared" si="15"/>
        <v>635</v>
      </c>
      <c r="BS8" s="105" t="str">
        <f t="shared" si="16"/>
        <v>УРА!</v>
      </c>
      <c r="BT8" s="103"/>
      <c r="BU8" s="103">
        <v>635</v>
      </c>
      <c r="BV8" s="103">
        <v>984</v>
      </c>
      <c r="BW8" s="103">
        <v>984</v>
      </c>
      <c r="BX8" s="104">
        <f t="shared" si="17"/>
        <v>984</v>
      </c>
      <c r="BY8" s="105" t="str">
        <f t="shared" si="18"/>
        <v>УРА!</v>
      </c>
      <c r="BZ8" s="103">
        <v>984</v>
      </c>
      <c r="CA8" s="104">
        <f t="shared" si="19"/>
        <v>737.5</v>
      </c>
      <c r="CB8" s="105" t="str">
        <f t="shared" si="20"/>
        <v>УРА!</v>
      </c>
      <c r="CC8" s="103">
        <v>375</v>
      </c>
      <c r="CD8" s="103"/>
      <c r="CE8" s="103">
        <v>87</v>
      </c>
      <c r="CF8" s="103"/>
      <c r="CG8" s="103">
        <v>275.5</v>
      </c>
      <c r="CH8" s="103"/>
      <c r="CI8" s="332"/>
      <c r="CJ8" s="332"/>
      <c r="CK8" s="332"/>
      <c r="CL8" s="103"/>
      <c r="CM8" s="103"/>
      <c r="CN8" s="104">
        <v>0</v>
      </c>
      <c r="CO8" s="64" t="str">
        <f t="shared" si="21"/>
        <v>УРА!</v>
      </c>
      <c r="CP8" s="103"/>
      <c r="CQ8" s="103"/>
      <c r="CR8" s="103"/>
      <c r="CS8" s="108"/>
      <c r="CT8" s="104">
        <v>0</v>
      </c>
      <c r="CU8" s="109" t="str">
        <f t="shared" si="22"/>
        <v>УРА!</v>
      </c>
      <c r="CV8" s="103"/>
      <c r="CW8" s="104">
        <v>0</v>
      </c>
      <c r="CX8" s="105" t="str">
        <f t="shared" si="23"/>
        <v>УРА!</v>
      </c>
      <c r="CY8" s="103"/>
      <c r="CZ8" s="103"/>
      <c r="DA8" s="110"/>
      <c r="DB8" s="110"/>
      <c r="DC8" s="135">
        <v>0</v>
      </c>
      <c r="DD8" s="103"/>
      <c r="DE8" s="103"/>
      <c r="DF8" s="103"/>
      <c r="DG8" s="103"/>
      <c r="DH8" s="103"/>
      <c r="DI8" s="103"/>
      <c r="DJ8" s="104">
        <v>0</v>
      </c>
      <c r="DK8" s="105" t="str">
        <f t="shared" si="24"/>
        <v>УРА!</v>
      </c>
      <c r="DL8" s="103"/>
      <c r="DM8" s="103"/>
      <c r="DN8" s="103"/>
      <c r="DO8" s="103"/>
      <c r="DP8" s="104">
        <v>0</v>
      </c>
      <c r="DQ8" s="105" t="str">
        <f t="shared" si="25"/>
        <v>УРА!</v>
      </c>
      <c r="DR8" s="103"/>
      <c r="DS8" s="104">
        <v>0</v>
      </c>
      <c r="DT8" s="105" t="str">
        <f t="shared" si="26"/>
        <v>УРА!</v>
      </c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4">
        <v>0</v>
      </c>
      <c r="EG8" s="105" t="str">
        <f t="shared" si="27"/>
        <v>УРА!</v>
      </c>
      <c r="EH8" s="103"/>
      <c r="EI8" s="103"/>
      <c r="EJ8" s="103"/>
      <c r="EK8" s="103"/>
      <c r="EL8" s="103"/>
      <c r="EM8" s="105" t="str">
        <f t="shared" si="28"/>
        <v>УРА!</v>
      </c>
      <c r="EN8" s="103"/>
      <c r="EO8" s="103"/>
      <c r="EP8" s="105" t="str">
        <f t="shared" si="29"/>
        <v>УРА!</v>
      </c>
      <c r="EQ8" s="103"/>
      <c r="ER8" s="103"/>
      <c r="ES8" s="103"/>
      <c r="ET8" s="103"/>
      <c r="EU8" s="103"/>
      <c r="EV8" s="103">
        <v>0</v>
      </c>
      <c r="EW8" s="103"/>
      <c r="EX8" s="103"/>
      <c r="EY8" s="103"/>
      <c r="EZ8" s="103"/>
      <c r="FA8" s="103"/>
      <c r="FB8" s="104">
        <f t="shared" si="30"/>
        <v>0</v>
      </c>
      <c r="FC8" s="105" t="str">
        <f t="shared" si="31"/>
        <v>УРА!</v>
      </c>
      <c r="FD8" s="103"/>
      <c r="FE8" s="103"/>
      <c r="FF8" s="103"/>
      <c r="FG8" s="103"/>
      <c r="FH8" s="104">
        <f t="shared" si="32"/>
        <v>0</v>
      </c>
      <c r="FI8" s="105" t="str">
        <f t="shared" si="33"/>
        <v>УРА!</v>
      </c>
      <c r="FJ8" s="103"/>
      <c r="FK8" s="104">
        <f t="shared" si="34"/>
        <v>0</v>
      </c>
      <c r="FL8" s="105" t="str">
        <f t="shared" si="35"/>
        <v>УРА!</v>
      </c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4">
        <v>0</v>
      </c>
      <c r="GB8" s="105" t="str">
        <f t="shared" si="36"/>
        <v>УРА!</v>
      </c>
      <c r="GC8" s="103"/>
      <c r="GD8" s="104">
        <v>0</v>
      </c>
      <c r="GE8" s="105" t="str">
        <f t="shared" si="37"/>
        <v>УРА!</v>
      </c>
      <c r="GF8" s="103"/>
      <c r="GG8" s="103"/>
      <c r="GH8" s="103"/>
      <c r="GI8" s="103"/>
      <c r="GJ8" s="103"/>
      <c r="GK8" s="103"/>
      <c r="GL8" s="103"/>
      <c r="GM8" s="103"/>
      <c r="GN8" s="103"/>
      <c r="GO8" s="111">
        <f t="shared" si="38"/>
        <v>635</v>
      </c>
      <c r="GP8" s="111">
        <f t="shared" si="39"/>
        <v>635</v>
      </c>
      <c r="GQ8" s="112">
        <f t="shared" si="40"/>
        <v>635</v>
      </c>
      <c r="GR8" s="105" t="str">
        <f t="shared" si="41"/>
        <v>УРА!</v>
      </c>
      <c r="GS8" s="111">
        <f t="shared" si="42"/>
        <v>0</v>
      </c>
      <c r="GT8" s="111">
        <f t="shared" si="43"/>
        <v>635</v>
      </c>
      <c r="GU8" s="111">
        <f t="shared" si="44"/>
        <v>984</v>
      </c>
      <c r="GV8" s="111">
        <f t="shared" si="45"/>
        <v>984</v>
      </c>
      <c r="GW8" s="104">
        <f t="shared" si="46"/>
        <v>984</v>
      </c>
      <c r="GX8" s="105" t="str">
        <f t="shared" si="47"/>
        <v>УРА!</v>
      </c>
      <c r="GY8" s="111">
        <f t="shared" si="48"/>
        <v>984</v>
      </c>
      <c r="GZ8" s="104">
        <f t="shared" si="49"/>
        <v>737.5</v>
      </c>
      <c r="HA8" s="105" t="str">
        <f t="shared" si="50"/>
        <v>УРА!</v>
      </c>
      <c r="HB8" s="111">
        <f t="shared" si="51"/>
        <v>375</v>
      </c>
      <c r="HC8" s="111">
        <f t="shared" si="52"/>
        <v>0</v>
      </c>
      <c r="HD8" s="111">
        <f t="shared" si="53"/>
        <v>87</v>
      </c>
      <c r="HE8" s="111">
        <f t="shared" si="54"/>
        <v>0</v>
      </c>
      <c r="HF8" s="111">
        <f t="shared" si="55"/>
        <v>275.5</v>
      </c>
      <c r="HG8" s="111">
        <f t="shared" si="56"/>
        <v>0</v>
      </c>
      <c r="HH8" s="111">
        <f t="shared" si="57"/>
        <v>0</v>
      </c>
      <c r="HI8" s="111">
        <f t="shared" si="58"/>
        <v>0</v>
      </c>
      <c r="HJ8" s="111">
        <f t="shared" si="59"/>
        <v>0</v>
      </c>
      <c r="HK8" s="113">
        <f t="shared" si="60"/>
        <v>715</v>
      </c>
      <c r="HL8" s="118">
        <f t="shared" si="61"/>
        <v>715</v>
      </c>
      <c r="HM8" s="113">
        <f t="shared" si="62"/>
        <v>80</v>
      </c>
      <c r="HN8" s="113">
        <f t="shared" si="87"/>
        <v>635</v>
      </c>
      <c r="HO8" s="113">
        <f t="shared" si="63"/>
        <v>1081.5999999999999</v>
      </c>
      <c r="HP8" s="113">
        <f t="shared" si="64"/>
        <v>1081.5999999999999</v>
      </c>
      <c r="HQ8" s="115">
        <f t="shared" si="65"/>
        <v>1081.5999999999999</v>
      </c>
      <c r="HR8" s="105" t="str">
        <f t="shared" si="66"/>
        <v>УРА!</v>
      </c>
      <c r="HS8" s="111">
        <f t="shared" si="67"/>
        <v>1081.5999999999999</v>
      </c>
      <c r="HT8" s="107">
        <f t="shared" si="68"/>
        <v>375</v>
      </c>
      <c r="HU8" s="107">
        <f t="shared" si="69"/>
        <v>0</v>
      </c>
      <c r="HV8" s="107">
        <f t="shared" si="70"/>
        <v>132</v>
      </c>
      <c r="HW8" s="107">
        <v>0</v>
      </c>
      <c r="HX8" s="107">
        <f t="shared" si="71"/>
        <v>314.5</v>
      </c>
      <c r="HY8" s="107">
        <f t="shared" si="72"/>
        <v>0</v>
      </c>
      <c r="HZ8" s="107">
        <f t="shared" si="73"/>
        <v>0</v>
      </c>
      <c r="IA8" s="107">
        <f t="shared" si="74"/>
        <v>0</v>
      </c>
      <c r="IB8" s="107">
        <f t="shared" si="74"/>
        <v>0</v>
      </c>
      <c r="IC8" s="107">
        <f t="shared" si="75"/>
        <v>0</v>
      </c>
      <c r="ID8" s="103">
        <f t="shared" si="76"/>
        <v>0</v>
      </c>
      <c r="IE8" s="103">
        <f t="shared" si="77"/>
        <v>0</v>
      </c>
      <c r="IF8" s="103">
        <f t="shared" si="78"/>
        <v>0</v>
      </c>
      <c r="IG8" s="103">
        <f t="shared" si="79"/>
        <v>0</v>
      </c>
      <c r="IH8" s="103">
        <f t="shared" si="80"/>
        <v>0</v>
      </c>
      <c r="II8" s="103">
        <f t="shared" si="81"/>
        <v>0</v>
      </c>
      <c r="IJ8" s="103">
        <f t="shared" si="82"/>
        <v>0</v>
      </c>
      <c r="IK8" s="103">
        <f t="shared" si="83"/>
        <v>0</v>
      </c>
      <c r="IL8" s="103">
        <f t="shared" si="84"/>
        <v>0</v>
      </c>
      <c r="IM8" s="103">
        <f t="shared" si="85"/>
        <v>0</v>
      </c>
      <c r="IN8" s="103">
        <f t="shared" si="86"/>
        <v>0</v>
      </c>
      <c r="IO8" s="114"/>
      <c r="IP8" s="114"/>
      <c r="IQ8" s="114"/>
      <c r="IR8" s="116"/>
      <c r="IS8" s="116"/>
      <c r="IT8" s="116"/>
    </row>
    <row r="9" spans="1:254" s="75" customFormat="1" ht="22.5" customHeight="1">
      <c r="A9" s="292" t="s">
        <v>341</v>
      </c>
      <c r="B9" s="103"/>
      <c r="C9" s="103"/>
      <c r="D9" s="104">
        <f t="shared" si="0"/>
        <v>0</v>
      </c>
      <c r="E9" s="64" t="str">
        <f t="shared" si="1"/>
        <v>УРА!</v>
      </c>
      <c r="F9" s="103"/>
      <c r="G9" s="103"/>
      <c r="H9" s="103"/>
      <c r="I9" s="103"/>
      <c r="J9" s="104">
        <f t="shared" si="2"/>
        <v>0</v>
      </c>
      <c r="K9" s="105" t="str">
        <f t="shared" si="3"/>
        <v>УРА!</v>
      </c>
      <c r="L9" s="103"/>
      <c r="M9" s="104">
        <f t="shared" si="4"/>
        <v>0</v>
      </c>
      <c r="N9" s="105" t="str">
        <f t="shared" si="5"/>
        <v>УРА!</v>
      </c>
      <c r="O9" s="105"/>
      <c r="P9" s="105"/>
      <c r="Q9" s="103"/>
      <c r="R9" s="103"/>
      <c r="S9" s="103"/>
      <c r="T9" s="106"/>
      <c r="U9" s="103"/>
      <c r="V9" s="103">
        <v>0</v>
      </c>
      <c r="W9" s="103">
        <v>0</v>
      </c>
      <c r="X9" s="334">
        <v>126</v>
      </c>
      <c r="Y9" s="334">
        <v>126</v>
      </c>
      <c r="Z9" s="104">
        <f t="shared" si="6"/>
        <v>126</v>
      </c>
      <c r="AA9" s="105" t="str">
        <f t="shared" si="7"/>
        <v>УРА!</v>
      </c>
      <c r="AB9" s="103">
        <v>114</v>
      </c>
      <c r="AC9" s="103">
        <v>12</v>
      </c>
      <c r="AD9" s="332">
        <v>158</v>
      </c>
      <c r="AE9" s="332">
        <v>158</v>
      </c>
      <c r="AF9" s="393">
        <f t="shared" si="8"/>
        <v>197</v>
      </c>
      <c r="AG9" s="394" t="str">
        <f t="shared" si="9"/>
        <v>ЛОЖЬ</v>
      </c>
      <c r="AH9" s="332">
        <v>156</v>
      </c>
      <c r="AI9" s="395">
        <f t="shared" si="10"/>
        <v>126</v>
      </c>
      <c r="AJ9" s="394" t="str">
        <f t="shared" si="11"/>
        <v>УРА!</v>
      </c>
      <c r="AK9" s="332">
        <v>2</v>
      </c>
      <c r="AL9" s="332">
        <v>20</v>
      </c>
      <c r="AM9" s="332">
        <v>18</v>
      </c>
      <c r="AN9" s="332">
        <v>0</v>
      </c>
      <c r="AO9" s="332">
        <v>86</v>
      </c>
      <c r="AP9" s="332">
        <v>41</v>
      </c>
      <c r="AQ9" s="103">
        <v>41</v>
      </c>
      <c r="AR9" s="103">
        <v>0</v>
      </c>
      <c r="AS9" s="103">
        <v>0</v>
      </c>
      <c r="AT9" s="103">
        <v>0</v>
      </c>
      <c r="AU9" s="103">
        <v>0</v>
      </c>
      <c r="AV9" s="104">
        <v>0</v>
      </c>
      <c r="AW9" s="105" t="str">
        <f t="shared" si="12"/>
        <v>УРА!</v>
      </c>
      <c r="AX9" s="103">
        <v>0</v>
      </c>
      <c r="AY9" s="103">
        <v>0</v>
      </c>
      <c r="AZ9" s="103">
        <v>0</v>
      </c>
      <c r="BA9" s="103">
        <v>0</v>
      </c>
      <c r="BB9" s="104">
        <v>0</v>
      </c>
      <c r="BC9" s="105" t="str">
        <f t="shared" si="13"/>
        <v>УРА!</v>
      </c>
      <c r="BD9" s="103">
        <v>0</v>
      </c>
      <c r="BE9" s="104">
        <v>0</v>
      </c>
      <c r="BF9" s="105" t="str">
        <f t="shared" si="14"/>
        <v>УРА!</v>
      </c>
      <c r="BG9" s="103">
        <v>0</v>
      </c>
      <c r="BH9" s="103">
        <v>0</v>
      </c>
      <c r="BI9" s="103">
        <v>0</v>
      </c>
      <c r="BJ9" s="103">
        <v>0</v>
      </c>
      <c r="BK9" s="103">
        <v>0</v>
      </c>
      <c r="BL9" s="103">
        <v>0</v>
      </c>
      <c r="BM9" s="103">
        <v>0</v>
      </c>
      <c r="BN9" s="103">
        <v>0</v>
      </c>
      <c r="BO9" s="103">
        <v>0</v>
      </c>
      <c r="BP9" s="103">
        <v>343</v>
      </c>
      <c r="BQ9" s="103">
        <v>343</v>
      </c>
      <c r="BR9" s="104">
        <f t="shared" si="15"/>
        <v>343</v>
      </c>
      <c r="BS9" s="105" t="str">
        <f t="shared" si="16"/>
        <v>УРА!</v>
      </c>
      <c r="BT9" s="103">
        <v>0</v>
      </c>
      <c r="BU9" s="103">
        <v>343</v>
      </c>
      <c r="BV9" s="103">
        <v>316</v>
      </c>
      <c r="BW9" s="103">
        <v>316</v>
      </c>
      <c r="BX9" s="104">
        <f t="shared" si="17"/>
        <v>316</v>
      </c>
      <c r="BY9" s="105" t="str">
        <f t="shared" si="18"/>
        <v>УРА!</v>
      </c>
      <c r="BZ9" s="103">
        <v>308</v>
      </c>
      <c r="CA9" s="104">
        <f t="shared" si="19"/>
        <v>253</v>
      </c>
      <c r="CB9" s="105" t="str">
        <f t="shared" si="20"/>
        <v>УРА!</v>
      </c>
      <c r="CC9" s="103">
        <v>92</v>
      </c>
      <c r="CD9" s="103">
        <v>0</v>
      </c>
      <c r="CE9" s="103">
        <v>25</v>
      </c>
      <c r="CF9" s="103">
        <v>0</v>
      </c>
      <c r="CG9" s="103">
        <v>136</v>
      </c>
      <c r="CH9" s="103">
        <v>8</v>
      </c>
      <c r="CI9" s="332">
        <v>8</v>
      </c>
      <c r="CJ9" s="332">
        <v>0</v>
      </c>
      <c r="CK9" s="332">
        <v>0</v>
      </c>
      <c r="CL9" s="103">
        <v>0</v>
      </c>
      <c r="CM9" s="103">
        <v>0</v>
      </c>
      <c r="CN9" s="104">
        <v>0</v>
      </c>
      <c r="CO9" s="64" t="str">
        <f t="shared" si="21"/>
        <v>УРА!</v>
      </c>
      <c r="CP9" s="103">
        <v>0</v>
      </c>
      <c r="CQ9" s="103">
        <v>0</v>
      </c>
      <c r="CR9" s="103">
        <v>0</v>
      </c>
      <c r="CS9" s="108">
        <v>0</v>
      </c>
      <c r="CT9" s="104">
        <v>0</v>
      </c>
      <c r="CU9" s="109" t="str">
        <f t="shared" si="22"/>
        <v>УРА!</v>
      </c>
      <c r="CV9" s="103">
        <v>0</v>
      </c>
      <c r="CW9" s="104">
        <v>0</v>
      </c>
      <c r="CX9" s="105" t="str">
        <f t="shared" si="23"/>
        <v>УРА!</v>
      </c>
      <c r="CY9" s="103">
        <v>0</v>
      </c>
      <c r="CZ9" s="103">
        <v>0</v>
      </c>
      <c r="DA9" s="110">
        <v>0</v>
      </c>
      <c r="DB9" s="110">
        <v>0</v>
      </c>
      <c r="DC9" s="103">
        <v>0</v>
      </c>
      <c r="DD9" s="103">
        <v>0</v>
      </c>
      <c r="DE9" s="103">
        <v>0</v>
      </c>
      <c r="DF9" s="103">
        <v>0</v>
      </c>
      <c r="DG9" s="103">
        <v>0</v>
      </c>
      <c r="DH9" s="103">
        <v>0</v>
      </c>
      <c r="DI9" s="103">
        <v>0</v>
      </c>
      <c r="DJ9" s="104">
        <v>0</v>
      </c>
      <c r="DK9" s="105" t="str">
        <f t="shared" si="24"/>
        <v>УРА!</v>
      </c>
      <c r="DL9" s="103">
        <v>0</v>
      </c>
      <c r="DM9" s="103">
        <v>0</v>
      </c>
      <c r="DN9" s="103">
        <v>0</v>
      </c>
      <c r="DO9" s="103">
        <v>0</v>
      </c>
      <c r="DP9" s="104">
        <v>0</v>
      </c>
      <c r="DQ9" s="105" t="str">
        <f t="shared" si="25"/>
        <v>УРА!</v>
      </c>
      <c r="DR9" s="103">
        <v>0</v>
      </c>
      <c r="DS9" s="104">
        <v>0</v>
      </c>
      <c r="DT9" s="105" t="str">
        <f t="shared" si="26"/>
        <v>УРА!</v>
      </c>
      <c r="DU9" s="103">
        <v>0</v>
      </c>
      <c r="DV9" s="103">
        <v>0</v>
      </c>
      <c r="DW9" s="103">
        <v>0</v>
      </c>
      <c r="DX9" s="103">
        <v>0</v>
      </c>
      <c r="DY9" s="103">
        <v>0</v>
      </c>
      <c r="DZ9" s="103">
        <v>0</v>
      </c>
      <c r="EA9" s="103">
        <v>0</v>
      </c>
      <c r="EB9" s="103">
        <v>0</v>
      </c>
      <c r="EC9" s="103">
        <v>0</v>
      </c>
      <c r="ED9" s="103"/>
      <c r="EE9" s="103"/>
      <c r="EF9" s="104">
        <v>0</v>
      </c>
      <c r="EG9" s="105" t="str">
        <f t="shared" si="27"/>
        <v>УРА!</v>
      </c>
      <c r="EH9" s="103"/>
      <c r="EI9" s="103"/>
      <c r="EJ9" s="103"/>
      <c r="EK9" s="103"/>
      <c r="EL9" s="103"/>
      <c r="EM9" s="105" t="str">
        <f t="shared" si="28"/>
        <v>УРА!</v>
      </c>
      <c r="EN9" s="103"/>
      <c r="EO9" s="103"/>
      <c r="EP9" s="105" t="str">
        <f t="shared" si="29"/>
        <v>УРА!</v>
      </c>
      <c r="EQ9" s="103"/>
      <c r="ER9" s="103"/>
      <c r="ES9" s="103"/>
      <c r="ET9" s="103"/>
      <c r="EU9" s="103"/>
      <c r="EV9" s="103">
        <v>0</v>
      </c>
      <c r="EW9" s="103"/>
      <c r="EX9" s="103"/>
      <c r="EY9" s="103"/>
      <c r="EZ9" s="103"/>
      <c r="FA9" s="103"/>
      <c r="FB9" s="104">
        <f t="shared" si="30"/>
        <v>0</v>
      </c>
      <c r="FC9" s="105" t="str">
        <f t="shared" si="31"/>
        <v>УРА!</v>
      </c>
      <c r="FD9" s="103">
        <v>0</v>
      </c>
      <c r="FE9" s="103"/>
      <c r="FF9" s="103"/>
      <c r="FG9" s="103"/>
      <c r="FH9" s="104">
        <f t="shared" si="32"/>
        <v>0</v>
      </c>
      <c r="FI9" s="105" t="str">
        <f t="shared" si="33"/>
        <v>УРА!</v>
      </c>
      <c r="FJ9" s="103"/>
      <c r="FK9" s="104">
        <f t="shared" si="34"/>
        <v>0</v>
      </c>
      <c r="FL9" s="105" t="str">
        <f t="shared" si="35"/>
        <v>УРА!</v>
      </c>
      <c r="FM9" s="103"/>
      <c r="FN9" s="103">
        <v>0</v>
      </c>
      <c r="FO9" s="103">
        <v>0</v>
      </c>
      <c r="FP9" s="103">
        <v>0</v>
      </c>
      <c r="FQ9" s="103"/>
      <c r="FR9" s="103">
        <v>0</v>
      </c>
      <c r="FS9" s="103">
        <v>0</v>
      </c>
      <c r="FT9" s="103">
        <v>0</v>
      </c>
      <c r="FU9" s="103">
        <v>0</v>
      </c>
      <c r="FV9" s="103">
        <v>0</v>
      </c>
      <c r="FW9" s="103">
        <v>0</v>
      </c>
      <c r="FX9" s="103">
        <v>0</v>
      </c>
      <c r="FY9" s="103">
        <v>0</v>
      </c>
      <c r="FZ9" s="103">
        <v>0</v>
      </c>
      <c r="GA9" s="104">
        <v>0</v>
      </c>
      <c r="GB9" s="105" t="str">
        <f t="shared" si="36"/>
        <v>УРА!</v>
      </c>
      <c r="GC9" s="103">
        <v>0</v>
      </c>
      <c r="GD9" s="104">
        <v>0</v>
      </c>
      <c r="GE9" s="105" t="str">
        <f t="shared" si="37"/>
        <v>УРА!</v>
      </c>
      <c r="GF9" s="103">
        <v>0</v>
      </c>
      <c r="GG9" s="103">
        <v>0</v>
      </c>
      <c r="GH9" s="103">
        <v>0</v>
      </c>
      <c r="GI9" s="103">
        <v>0</v>
      </c>
      <c r="GJ9" s="103">
        <v>0</v>
      </c>
      <c r="GK9" s="103">
        <v>0</v>
      </c>
      <c r="GL9" s="103">
        <v>0</v>
      </c>
      <c r="GM9" s="103">
        <v>0</v>
      </c>
      <c r="GN9" s="103">
        <v>0</v>
      </c>
      <c r="GO9" s="111">
        <f t="shared" si="38"/>
        <v>343</v>
      </c>
      <c r="GP9" s="111">
        <f t="shared" si="39"/>
        <v>343</v>
      </c>
      <c r="GQ9" s="112">
        <f t="shared" si="40"/>
        <v>343</v>
      </c>
      <c r="GR9" s="105" t="str">
        <f t="shared" si="41"/>
        <v>УРА!</v>
      </c>
      <c r="GS9" s="111">
        <f t="shared" si="42"/>
        <v>0</v>
      </c>
      <c r="GT9" s="111">
        <f t="shared" si="43"/>
        <v>343</v>
      </c>
      <c r="GU9" s="111">
        <f t="shared" si="44"/>
        <v>316</v>
      </c>
      <c r="GV9" s="111">
        <f t="shared" si="45"/>
        <v>316</v>
      </c>
      <c r="GW9" s="104">
        <f t="shared" si="46"/>
        <v>316</v>
      </c>
      <c r="GX9" s="105" t="str">
        <f t="shared" si="47"/>
        <v>УРА!</v>
      </c>
      <c r="GY9" s="111">
        <f t="shared" si="48"/>
        <v>308</v>
      </c>
      <c r="GZ9" s="104">
        <f t="shared" si="49"/>
        <v>253</v>
      </c>
      <c r="HA9" s="105" t="str">
        <f t="shared" si="50"/>
        <v>УРА!</v>
      </c>
      <c r="HB9" s="111">
        <f t="shared" si="51"/>
        <v>92</v>
      </c>
      <c r="HC9" s="111">
        <f t="shared" si="52"/>
        <v>0</v>
      </c>
      <c r="HD9" s="111">
        <f t="shared" si="53"/>
        <v>25</v>
      </c>
      <c r="HE9" s="111">
        <f t="shared" si="54"/>
        <v>0</v>
      </c>
      <c r="HF9" s="111">
        <f t="shared" si="55"/>
        <v>136</v>
      </c>
      <c r="HG9" s="111">
        <f t="shared" si="56"/>
        <v>8</v>
      </c>
      <c r="HH9" s="111">
        <f t="shared" si="57"/>
        <v>8</v>
      </c>
      <c r="HI9" s="111">
        <f t="shared" si="58"/>
        <v>0</v>
      </c>
      <c r="HJ9" s="111">
        <f t="shared" si="59"/>
        <v>0</v>
      </c>
      <c r="HK9" s="113">
        <f t="shared" si="60"/>
        <v>469</v>
      </c>
      <c r="HL9" s="118">
        <f t="shared" si="61"/>
        <v>469</v>
      </c>
      <c r="HM9" s="113">
        <f t="shared" si="62"/>
        <v>114</v>
      </c>
      <c r="HN9" s="113">
        <f t="shared" si="87"/>
        <v>355</v>
      </c>
      <c r="HO9" s="113">
        <f t="shared" si="63"/>
        <v>474</v>
      </c>
      <c r="HP9" s="113">
        <f t="shared" si="64"/>
        <v>474</v>
      </c>
      <c r="HQ9" s="115">
        <f t="shared" si="65"/>
        <v>513</v>
      </c>
      <c r="HR9" s="105" t="str">
        <f t="shared" si="66"/>
        <v>ЛОЖЬ</v>
      </c>
      <c r="HS9" s="111">
        <f t="shared" si="67"/>
        <v>464</v>
      </c>
      <c r="HT9" s="107">
        <f t="shared" si="68"/>
        <v>94</v>
      </c>
      <c r="HU9" s="107">
        <f t="shared" si="69"/>
        <v>20</v>
      </c>
      <c r="HV9" s="107">
        <f t="shared" si="70"/>
        <v>43</v>
      </c>
      <c r="HW9" s="107">
        <v>0</v>
      </c>
      <c r="HX9" s="107">
        <f t="shared" si="71"/>
        <v>222</v>
      </c>
      <c r="HY9" s="107">
        <f t="shared" si="72"/>
        <v>49</v>
      </c>
      <c r="HZ9" s="107">
        <f t="shared" si="73"/>
        <v>49</v>
      </c>
      <c r="IA9" s="107">
        <f t="shared" si="74"/>
        <v>49</v>
      </c>
      <c r="IB9" s="107">
        <f t="shared" si="74"/>
        <v>0</v>
      </c>
      <c r="IC9" s="107">
        <f t="shared" si="75"/>
        <v>0</v>
      </c>
      <c r="ID9" s="103">
        <f t="shared" si="76"/>
        <v>0</v>
      </c>
      <c r="IE9" s="103">
        <f t="shared" si="77"/>
        <v>0</v>
      </c>
      <c r="IF9" s="103">
        <f t="shared" si="78"/>
        <v>0</v>
      </c>
      <c r="IG9" s="103">
        <f t="shared" si="79"/>
        <v>0</v>
      </c>
      <c r="IH9" s="103">
        <f t="shared" si="80"/>
        <v>0</v>
      </c>
      <c r="II9" s="103">
        <f t="shared" si="81"/>
        <v>0</v>
      </c>
      <c r="IJ9" s="103">
        <f t="shared" si="82"/>
        <v>0</v>
      </c>
      <c r="IK9" s="103">
        <f t="shared" si="83"/>
        <v>0</v>
      </c>
      <c r="IL9" s="103">
        <f t="shared" si="84"/>
        <v>0</v>
      </c>
      <c r="IM9" s="103">
        <f t="shared" si="85"/>
        <v>0</v>
      </c>
      <c r="IN9" s="103">
        <f t="shared" si="86"/>
        <v>0</v>
      </c>
      <c r="IO9" s="114"/>
      <c r="IP9" s="114"/>
      <c r="IQ9" s="114"/>
      <c r="IR9" s="116"/>
      <c r="IS9" s="116"/>
      <c r="IT9" s="116"/>
    </row>
    <row r="10" spans="1:254" s="75" customFormat="1" ht="18" customHeight="1">
      <c r="A10" s="292" t="s">
        <v>348</v>
      </c>
      <c r="B10" s="103"/>
      <c r="C10" s="103"/>
      <c r="D10" s="104"/>
      <c r="E10" s="64" t="str">
        <f t="shared" si="1"/>
        <v>УРА!</v>
      </c>
      <c r="F10" s="103"/>
      <c r="G10" s="103"/>
      <c r="H10" s="103"/>
      <c r="I10" s="103"/>
      <c r="J10" s="104"/>
      <c r="K10" s="105" t="str">
        <f t="shared" si="3"/>
        <v>УРА!</v>
      </c>
      <c r="L10" s="103"/>
      <c r="M10" s="104"/>
      <c r="N10" s="105" t="str">
        <f t="shared" si="5"/>
        <v>УРА!</v>
      </c>
      <c r="O10" s="105"/>
      <c r="P10" s="105"/>
      <c r="Q10" s="103"/>
      <c r="R10" s="103">
        <v>0</v>
      </c>
      <c r="S10" s="103"/>
      <c r="T10" s="106"/>
      <c r="U10" s="103"/>
      <c r="V10" s="103">
        <v>0</v>
      </c>
      <c r="W10" s="103"/>
      <c r="X10" s="103">
        <v>132.1</v>
      </c>
      <c r="Y10" s="103">
        <v>132.1</v>
      </c>
      <c r="Z10" s="104">
        <v>132.1</v>
      </c>
      <c r="AA10" s="105" t="str">
        <f t="shared" si="7"/>
        <v>УРА!</v>
      </c>
      <c r="AB10" s="103">
        <v>125.7</v>
      </c>
      <c r="AC10" s="103">
        <v>6.4</v>
      </c>
      <c r="AD10" s="332">
        <v>291.2</v>
      </c>
      <c r="AE10" s="332">
        <v>291.2</v>
      </c>
      <c r="AF10" s="393">
        <v>291.2</v>
      </c>
      <c r="AG10" s="394" t="str">
        <f t="shared" si="9"/>
        <v>УРА!</v>
      </c>
      <c r="AH10" s="332">
        <v>288.3</v>
      </c>
      <c r="AI10" s="395">
        <v>288.3</v>
      </c>
      <c r="AJ10" s="394" t="str">
        <f t="shared" si="11"/>
        <v>УРА!</v>
      </c>
      <c r="AK10" s="332"/>
      <c r="AL10" s="332">
        <v>0</v>
      </c>
      <c r="AM10" s="332">
        <v>157.6</v>
      </c>
      <c r="AN10" s="332">
        <v>0</v>
      </c>
      <c r="AO10" s="332">
        <v>92.3</v>
      </c>
      <c r="AP10" s="332">
        <v>0.9</v>
      </c>
      <c r="AQ10" s="103">
        <v>0.9</v>
      </c>
      <c r="AR10" s="103">
        <v>0</v>
      </c>
      <c r="AS10" s="103"/>
      <c r="AT10" s="103">
        <v>0</v>
      </c>
      <c r="AU10" s="103">
        <v>0</v>
      </c>
      <c r="AV10" s="104">
        <v>0</v>
      </c>
      <c r="AW10" s="105" t="str">
        <f t="shared" si="12"/>
        <v>УРА!</v>
      </c>
      <c r="AX10" s="103">
        <v>0</v>
      </c>
      <c r="AY10" s="103">
        <v>0</v>
      </c>
      <c r="AZ10" s="103">
        <v>0</v>
      </c>
      <c r="BA10" s="103">
        <v>0</v>
      </c>
      <c r="BB10" s="104">
        <v>0</v>
      </c>
      <c r="BC10" s="105" t="str">
        <f t="shared" si="13"/>
        <v>УРА!</v>
      </c>
      <c r="BD10" s="103">
        <v>0</v>
      </c>
      <c r="BE10" s="104">
        <v>0</v>
      </c>
      <c r="BF10" s="105" t="str">
        <f t="shared" si="14"/>
        <v>УРА!</v>
      </c>
      <c r="BG10" s="103">
        <v>0</v>
      </c>
      <c r="BH10" s="103">
        <v>0</v>
      </c>
      <c r="BI10" s="103">
        <v>0</v>
      </c>
      <c r="BJ10" s="103">
        <v>0</v>
      </c>
      <c r="BK10" s="103">
        <v>0</v>
      </c>
      <c r="BL10" s="103">
        <v>0</v>
      </c>
      <c r="BM10" s="103">
        <v>0</v>
      </c>
      <c r="BN10" s="103">
        <v>0</v>
      </c>
      <c r="BO10" s="103">
        <v>0</v>
      </c>
      <c r="BP10" s="103">
        <v>1034.2</v>
      </c>
      <c r="BQ10" s="103">
        <v>1034.2</v>
      </c>
      <c r="BR10" s="104">
        <v>1034.2</v>
      </c>
      <c r="BS10" s="105" t="str">
        <f t="shared" si="16"/>
        <v>УРА!</v>
      </c>
      <c r="BT10" s="103">
        <v>10.3</v>
      </c>
      <c r="BU10" s="103">
        <v>879.1</v>
      </c>
      <c r="BV10" s="103">
        <v>1306.5999999999999</v>
      </c>
      <c r="BW10" s="103">
        <v>1306.5999999999999</v>
      </c>
      <c r="BX10" s="104">
        <v>1306.5999999999999</v>
      </c>
      <c r="BY10" s="105" t="str">
        <f t="shared" si="18"/>
        <v>УРА!</v>
      </c>
      <c r="BZ10" s="103">
        <v>1235.2</v>
      </c>
      <c r="CA10" s="104">
        <v>1235.2</v>
      </c>
      <c r="CB10" s="105" t="str">
        <f t="shared" si="20"/>
        <v>УРА!</v>
      </c>
      <c r="CC10" s="103">
        <v>572</v>
      </c>
      <c r="CD10" s="103"/>
      <c r="CE10" s="103">
        <v>121.9</v>
      </c>
      <c r="CF10" s="103">
        <v>0</v>
      </c>
      <c r="CG10" s="103">
        <v>451.1</v>
      </c>
      <c r="CH10" s="103">
        <v>71.099999999999994</v>
      </c>
      <c r="CI10" s="332">
        <v>62.3</v>
      </c>
      <c r="CJ10" s="332"/>
      <c r="CK10" s="332">
        <v>8.8000000000000007</v>
      </c>
      <c r="CL10" s="103">
        <v>0</v>
      </c>
      <c r="CM10" s="103">
        <v>0</v>
      </c>
      <c r="CN10" s="104">
        <v>0</v>
      </c>
      <c r="CO10" s="64" t="str">
        <f t="shared" si="21"/>
        <v>УРА!</v>
      </c>
      <c r="CP10" s="103">
        <v>0</v>
      </c>
      <c r="CQ10" s="103">
        <v>0</v>
      </c>
      <c r="CR10" s="103">
        <v>0</v>
      </c>
      <c r="CS10" s="108">
        <v>0</v>
      </c>
      <c r="CT10" s="104">
        <v>0</v>
      </c>
      <c r="CU10" s="109" t="str">
        <f t="shared" si="22"/>
        <v>УРА!</v>
      </c>
      <c r="CV10" s="103">
        <v>0</v>
      </c>
      <c r="CW10" s="104">
        <v>0</v>
      </c>
      <c r="CX10" s="105" t="str">
        <f t="shared" si="23"/>
        <v>УРА!</v>
      </c>
      <c r="CY10" s="103">
        <v>0</v>
      </c>
      <c r="CZ10" s="103">
        <v>0</v>
      </c>
      <c r="DA10" s="110">
        <v>0</v>
      </c>
      <c r="DB10" s="110">
        <v>0</v>
      </c>
      <c r="DC10" s="103">
        <v>0</v>
      </c>
      <c r="DD10" s="103">
        <v>0</v>
      </c>
      <c r="DE10" s="103">
        <v>0</v>
      </c>
      <c r="DF10" s="103">
        <v>0</v>
      </c>
      <c r="DG10" s="103">
        <v>0</v>
      </c>
      <c r="DH10" s="103">
        <v>0</v>
      </c>
      <c r="DI10" s="103">
        <v>0</v>
      </c>
      <c r="DJ10" s="104">
        <v>0</v>
      </c>
      <c r="DK10" s="105" t="str">
        <f t="shared" si="24"/>
        <v>УРА!</v>
      </c>
      <c r="DL10" s="103">
        <v>0</v>
      </c>
      <c r="DM10" s="103">
        <v>0</v>
      </c>
      <c r="DN10" s="103">
        <v>0</v>
      </c>
      <c r="DO10" s="103">
        <v>0</v>
      </c>
      <c r="DP10" s="104">
        <v>0</v>
      </c>
      <c r="DQ10" s="105" t="str">
        <f t="shared" si="25"/>
        <v>УРА!</v>
      </c>
      <c r="DR10" s="103">
        <v>0</v>
      </c>
      <c r="DS10" s="104">
        <v>0</v>
      </c>
      <c r="DT10" s="105" t="str">
        <f t="shared" si="26"/>
        <v>УРА!</v>
      </c>
      <c r="DU10" s="103">
        <v>0</v>
      </c>
      <c r="DV10" s="103">
        <v>0</v>
      </c>
      <c r="DW10" s="103">
        <v>0</v>
      </c>
      <c r="DX10" s="103">
        <v>0</v>
      </c>
      <c r="DY10" s="103">
        <v>0</v>
      </c>
      <c r="DZ10" s="103">
        <v>0</v>
      </c>
      <c r="EA10" s="103">
        <v>0</v>
      </c>
      <c r="EB10" s="103">
        <v>0</v>
      </c>
      <c r="EC10" s="103">
        <v>0</v>
      </c>
      <c r="ED10" s="103"/>
      <c r="EE10" s="103"/>
      <c r="EF10" s="104">
        <v>0</v>
      </c>
      <c r="EG10" s="105" t="str">
        <f t="shared" si="27"/>
        <v>УРА!</v>
      </c>
      <c r="EH10" s="103"/>
      <c r="EI10" s="103"/>
      <c r="EJ10" s="103"/>
      <c r="EK10" s="103"/>
      <c r="EL10" s="103"/>
      <c r="EM10" s="105" t="str">
        <f t="shared" si="28"/>
        <v>УРА!</v>
      </c>
      <c r="EN10" s="103"/>
      <c r="EO10" s="103"/>
      <c r="EP10" s="105" t="str">
        <f t="shared" si="29"/>
        <v>УРА!</v>
      </c>
      <c r="EQ10" s="103"/>
      <c r="ER10" s="103"/>
      <c r="ES10" s="103"/>
      <c r="ET10" s="103"/>
      <c r="EU10" s="103"/>
      <c r="EV10" s="103">
        <v>0</v>
      </c>
      <c r="EW10" s="103"/>
      <c r="EX10" s="103"/>
      <c r="EY10" s="103"/>
      <c r="EZ10" s="103">
        <v>187.8</v>
      </c>
      <c r="FA10" s="103">
        <v>187.8</v>
      </c>
      <c r="FB10" s="104">
        <v>187.8</v>
      </c>
      <c r="FC10" s="105" t="str">
        <f t="shared" si="31"/>
        <v>УРА!</v>
      </c>
      <c r="FD10" s="103">
        <v>1.8</v>
      </c>
      <c r="FE10" s="103">
        <v>186</v>
      </c>
      <c r="FF10" s="103">
        <v>93.5</v>
      </c>
      <c r="FG10" s="103">
        <v>93.5</v>
      </c>
      <c r="FH10" s="104">
        <v>93.5</v>
      </c>
      <c r="FI10" s="105" t="str">
        <f t="shared" si="33"/>
        <v>УРА!</v>
      </c>
      <c r="FJ10" s="103">
        <v>80.7</v>
      </c>
      <c r="FK10" s="104">
        <v>80.7</v>
      </c>
      <c r="FL10" s="105" t="str">
        <f t="shared" si="35"/>
        <v>УРА!</v>
      </c>
      <c r="FM10" s="103">
        <v>0</v>
      </c>
      <c r="FN10" s="103">
        <v>0</v>
      </c>
      <c r="FO10" s="103">
        <v>0</v>
      </c>
      <c r="FP10" s="103">
        <v>0</v>
      </c>
      <c r="FQ10" s="103">
        <v>0</v>
      </c>
      <c r="FR10" s="103">
        <v>12.8</v>
      </c>
      <c r="FS10" s="103">
        <v>12.8</v>
      </c>
      <c r="FT10" s="103">
        <v>0</v>
      </c>
      <c r="FU10" s="103">
        <v>0</v>
      </c>
      <c r="FV10" s="103">
        <v>0</v>
      </c>
      <c r="FW10" s="103">
        <v>0</v>
      </c>
      <c r="FX10" s="103">
        <v>0</v>
      </c>
      <c r="FY10" s="103">
        <v>0</v>
      </c>
      <c r="FZ10" s="103">
        <v>0</v>
      </c>
      <c r="GA10" s="104">
        <v>0</v>
      </c>
      <c r="GB10" s="105" t="str">
        <f t="shared" si="36"/>
        <v>УРА!</v>
      </c>
      <c r="GC10" s="103">
        <v>0</v>
      </c>
      <c r="GD10" s="104">
        <v>0</v>
      </c>
      <c r="GE10" s="105" t="str">
        <f t="shared" si="37"/>
        <v>УРА!</v>
      </c>
      <c r="GF10" s="103">
        <v>0</v>
      </c>
      <c r="GG10" s="103">
        <v>0</v>
      </c>
      <c r="GH10" s="103">
        <v>0</v>
      </c>
      <c r="GI10" s="103">
        <v>0</v>
      </c>
      <c r="GJ10" s="103">
        <v>0</v>
      </c>
      <c r="GK10" s="103">
        <v>0</v>
      </c>
      <c r="GL10" s="103">
        <v>0</v>
      </c>
      <c r="GM10" s="103">
        <v>0</v>
      </c>
      <c r="GN10" s="103">
        <v>0</v>
      </c>
      <c r="GO10" s="111">
        <v>1034.2</v>
      </c>
      <c r="GP10" s="111">
        <v>1034.2</v>
      </c>
      <c r="GQ10" s="112">
        <f t="shared" si="40"/>
        <v>1034.2</v>
      </c>
      <c r="GR10" s="105" t="str">
        <f t="shared" si="41"/>
        <v>УРА!</v>
      </c>
      <c r="GS10" s="111">
        <f t="shared" si="42"/>
        <v>10.3</v>
      </c>
      <c r="GT10" s="111">
        <f t="shared" si="43"/>
        <v>879.1</v>
      </c>
      <c r="GU10" s="111">
        <f t="shared" si="44"/>
        <v>1306.5999999999999</v>
      </c>
      <c r="GV10" s="111">
        <f t="shared" si="45"/>
        <v>1306.5999999999999</v>
      </c>
      <c r="GW10" s="104">
        <v>1306.5999999999999</v>
      </c>
      <c r="GX10" s="105" t="str">
        <f>IF(GV10=GW10,"УРА!","ЛОЖЬ")</f>
        <v>УРА!</v>
      </c>
      <c r="GY10" s="111">
        <v>1235.2</v>
      </c>
      <c r="GZ10" s="104">
        <v>1235.2</v>
      </c>
      <c r="HA10" s="105" t="str">
        <f t="shared" si="50"/>
        <v>УРА!</v>
      </c>
      <c r="HB10" s="111">
        <f t="shared" si="51"/>
        <v>572</v>
      </c>
      <c r="HC10" s="111">
        <f t="shared" si="52"/>
        <v>0</v>
      </c>
      <c r="HD10" s="111">
        <f t="shared" si="53"/>
        <v>121.9</v>
      </c>
      <c r="HE10" s="111">
        <f t="shared" si="54"/>
        <v>0</v>
      </c>
      <c r="HF10" s="111">
        <f t="shared" si="55"/>
        <v>451.1</v>
      </c>
      <c r="HG10" s="111">
        <f t="shared" si="56"/>
        <v>71.099999999999994</v>
      </c>
      <c r="HH10" s="111">
        <f t="shared" si="57"/>
        <v>62.3</v>
      </c>
      <c r="HI10" s="111">
        <f t="shared" si="58"/>
        <v>0</v>
      </c>
      <c r="HJ10" s="111">
        <f t="shared" si="59"/>
        <v>8.8000000000000007</v>
      </c>
      <c r="HK10" s="113">
        <f>B10+X10+AT10+BP10+CL10+DH10+EZ10+FV10</f>
        <v>1354.1</v>
      </c>
      <c r="HL10" s="118">
        <f t="shared" si="61"/>
        <v>1354.1</v>
      </c>
      <c r="HM10" s="113">
        <f t="shared" si="62"/>
        <v>137.80000000000001</v>
      </c>
      <c r="HN10" s="113">
        <f t="shared" si="87"/>
        <v>1071.5</v>
      </c>
      <c r="HO10" s="113">
        <v>3222.3</v>
      </c>
      <c r="HP10" s="113">
        <v>3222.3</v>
      </c>
      <c r="HQ10" s="115">
        <v>3222.3</v>
      </c>
      <c r="HR10" s="105" t="str">
        <f t="shared" si="66"/>
        <v>УРА!</v>
      </c>
      <c r="HS10" s="111">
        <v>3222.3</v>
      </c>
      <c r="HT10" s="107">
        <f t="shared" si="68"/>
        <v>572</v>
      </c>
      <c r="HU10" s="107">
        <f t="shared" si="69"/>
        <v>0</v>
      </c>
      <c r="HV10" s="107">
        <f t="shared" si="70"/>
        <v>279.5</v>
      </c>
      <c r="HW10" s="107"/>
      <c r="HX10" s="107">
        <f t="shared" si="71"/>
        <v>543.4</v>
      </c>
      <c r="HY10" s="107">
        <f t="shared" si="72"/>
        <v>84.8</v>
      </c>
      <c r="HZ10" s="107">
        <f t="shared" si="73"/>
        <v>84.8</v>
      </c>
      <c r="IA10" s="107">
        <f t="shared" si="74"/>
        <v>76</v>
      </c>
      <c r="IB10" s="107">
        <f t="shared" si="74"/>
        <v>0</v>
      </c>
      <c r="IC10" s="107">
        <f t="shared" si="75"/>
        <v>8.8000000000000007</v>
      </c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>
        <f t="shared" si="86"/>
        <v>0</v>
      </c>
      <c r="IO10" s="114"/>
      <c r="IP10" s="114"/>
      <c r="IQ10" s="114"/>
      <c r="IR10" s="116"/>
      <c r="IS10" s="116"/>
      <c r="IT10" s="116"/>
    </row>
    <row r="11" spans="1:254" s="75" customFormat="1" ht="18" customHeight="1">
      <c r="A11" s="235" t="s">
        <v>351</v>
      </c>
      <c r="B11" s="93"/>
      <c r="C11" s="93"/>
      <c r="D11" s="104">
        <f>F11+G11</f>
        <v>0</v>
      </c>
      <c r="E11" s="64" t="str">
        <f>IF(C11&gt;=D11,"УРА!","ЛОЖЬ")</f>
        <v>УРА!</v>
      </c>
      <c r="F11" s="93"/>
      <c r="G11" s="93"/>
      <c r="H11" s="93"/>
      <c r="I11" s="93"/>
      <c r="J11" s="104">
        <f>L11+T11</f>
        <v>0</v>
      </c>
      <c r="K11" s="105" t="str">
        <f>IF(I11=J11,"УРА!","ЛОЖЬ")</f>
        <v>УРА!</v>
      </c>
      <c r="L11" s="93"/>
      <c r="M11" s="104">
        <f>SUM(O11:S11)</f>
        <v>0</v>
      </c>
      <c r="N11" s="105" t="str">
        <f>IF(L11&gt;=M11,"УРА!","ЛОЖЬ")</f>
        <v>УРА!</v>
      </c>
      <c r="O11" s="105"/>
      <c r="P11" s="105"/>
      <c r="Q11" s="93"/>
      <c r="R11" s="93"/>
      <c r="S11" s="93"/>
      <c r="T11" s="106"/>
      <c r="U11" s="93"/>
      <c r="V11" s="93"/>
      <c r="W11" s="93"/>
      <c r="X11" s="93">
        <v>130</v>
      </c>
      <c r="Y11" s="93">
        <v>130</v>
      </c>
      <c r="Z11" s="104">
        <f>AB11+AC11</f>
        <v>70.3</v>
      </c>
      <c r="AA11" s="105" t="str">
        <f>IF(Y11&gt;=Z11,"УРА!","ЛОЖЬ")</f>
        <v>УРА!</v>
      </c>
      <c r="AB11" s="93">
        <v>58</v>
      </c>
      <c r="AC11" s="93">
        <v>12.3</v>
      </c>
      <c r="AD11" s="331">
        <v>136</v>
      </c>
      <c r="AE11" s="331">
        <v>136</v>
      </c>
      <c r="AF11" s="393">
        <f>AH11+AP11</f>
        <v>136</v>
      </c>
      <c r="AG11" s="394" t="str">
        <f>IF(AE11=AF11,"УРА!","ЛОЖЬ")</f>
        <v>УРА!</v>
      </c>
      <c r="AH11" s="331">
        <v>74</v>
      </c>
      <c r="AI11" s="395">
        <f>SUM(AK11:AO11)</f>
        <v>74</v>
      </c>
      <c r="AJ11" s="394" t="str">
        <f>IF(AH11&gt;=AI11,"УРА!","ЛОЖЬ")</f>
        <v>УРА!</v>
      </c>
      <c r="AK11" s="331"/>
      <c r="AL11" s="331"/>
      <c r="AM11" s="331">
        <v>36</v>
      </c>
      <c r="AN11" s="331"/>
      <c r="AO11" s="331">
        <v>38</v>
      </c>
      <c r="AP11" s="332">
        <v>62</v>
      </c>
      <c r="AQ11" s="93">
        <v>62</v>
      </c>
      <c r="AR11" s="93"/>
      <c r="AS11" s="93">
        <v>0</v>
      </c>
      <c r="AT11" s="93"/>
      <c r="AU11" s="93"/>
      <c r="AV11" s="104">
        <v>0</v>
      </c>
      <c r="AW11" s="105" t="str">
        <f>IF(AU11&gt;=AV11,"УРА!","ЛОЖЬ")</f>
        <v>УРА!</v>
      </c>
      <c r="AX11" s="103"/>
      <c r="AY11" s="93"/>
      <c r="AZ11" s="93"/>
      <c r="BA11" s="93"/>
      <c r="BB11" s="104">
        <v>0</v>
      </c>
      <c r="BC11" s="105" t="str">
        <f>IF(BA11=BB11,"УРА!","ЛОЖЬ")</f>
        <v>УРА!</v>
      </c>
      <c r="BD11" s="93"/>
      <c r="BE11" s="104">
        <v>0</v>
      </c>
      <c r="BF11" s="105" t="str">
        <f>IF(BD11&gt;=BE11,"УРА!","ЛОЖЬ")</f>
        <v>УРА!</v>
      </c>
      <c r="BG11" s="93"/>
      <c r="BH11" s="93"/>
      <c r="BI11" s="93"/>
      <c r="BJ11" s="93"/>
      <c r="BK11" s="93"/>
      <c r="BL11" s="103"/>
      <c r="BM11" s="93"/>
      <c r="BN11" s="93"/>
      <c r="BO11" s="93"/>
      <c r="BP11" s="93">
        <v>607</v>
      </c>
      <c r="BQ11" s="93">
        <v>607</v>
      </c>
      <c r="BR11" s="104">
        <f>BT11+BU11</f>
        <v>533</v>
      </c>
      <c r="BS11" s="105" t="str">
        <f>IF(BQ11&gt;=BR11,"УРА!","ЛОЖЬ")</f>
        <v>УРА!</v>
      </c>
      <c r="BT11" s="103">
        <v>18</v>
      </c>
      <c r="BU11" s="93">
        <v>515</v>
      </c>
      <c r="BV11" s="93">
        <v>695</v>
      </c>
      <c r="BW11" s="93">
        <v>695</v>
      </c>
      <c r="BX11" s="104">
        <f>BZ11+CH11</f>
        <v>695</v>
      </c>
      <c r="BY11" s="105" t="str">
        <f>IF(BW11=BX11,"УРА!","ЛОЖЬ")</f>
        <v>УРА!</v>
      </c>
      <c r="BZ11" s="93">
        <v>674</v>
      </c>
      <c r="CA11" s="104">
        <f>SUM(CC11:CG11)</f>
        <v>674</v>
      </c>
      <c r="CB11" s="105" t="str">
        <f>IF(BZ11&gt;=CA11,"УРА!","ЛОЖЬ")</f>
        <v>УРА!</v>
      </c>
      <c r="CC11" s="93">
        <v>381</v>
      </c>
      <c r="CD11" s="93"/>
      <c r="CE11" s="93">
        <v>38</v>
      </c>
      <c r="CF11" s="93"/>
      <c r="CG11" s="93">
        <v>255</v>
      </c>
      <c r="CH11" s="103">
        <v>21</v>
      </c>
      <c r="CI11" s="331">
        <v>21</v>
      </c>
      <c r="CJ11" s="331"/>
      <c r="CK11" s="331">
        <v>0</v>
      </c>
      <c r="CL11" s="93"/>
      <c r="CM11" s="93"/>
      <c r="CN11" s="104">
        <v>0</v>
      </c>
      <c r="CO11" s="64" t="str">
        <f>IF(CM11&gt;=CN11,"УРА!","ЛОЖЬ")</f>
        <v>УРА!</v>
      </c>
      <c r="CP11" s="93"/>
      <c r="CQ11" s="93"/>
      <c r="CR11" s="93"/>
      <c r="CS11" s="93"/>
      <c r="CT11" s="104">
        <v>0</v>
      </c>
      <c r="CU11" s="109" t="str">
        <f>IF(CS11=CT11,"УРА!","ЛОЖЬ")</f>
        <v>УРА!</v>
      </c>
      <c r="CV11" s="93"/>
      <c r="CW11" s="104">
        <v>0</v>
      </c>
      <c r="CX11" s="105" t="str">
        <f>IF(CV11&gt;=CW11,"УРА!","ЛОЖЬ")</f>
        <v>УРА!</v>
      </c>
      <c r="CY11" s="93"/>
      <c r="CZ11" s="93"/>
      <c r="DA11" s="93"/>
      <c r="DB11" s="93"/>
      <c r="DC11" s="93"/>
      <c r="DD11" s="103"/>
      <c r="DE11" s="93"/>
      <c r="DF11" s="93"/>
      <c r="DG11" s="93"/>
      <c r="DH11" s="93"/>
      <c r="DI11" s="93"/>
      <c r="DJ11" s="104">
        <v>0</v>
      </c>
      <c r="DK11" s="105" t="str">
        <f>IF(DI11&gt;=DJ11,"УРА!","ЛОЖЬ")</f>
        <v>УРА!</v>
      </c>
      <c r="DL11" s="93"/>
      <c r="DM11" s="93"/>
      <c r="DN11" s="93"/>
      <c r="DO11" s="93"/>
      <c r="DP11" s="104">
        <v>0</v>
      </c>
      <c r="DQ11" s="105" t="str">
        <f>IF(DO11=DP11,"УРА!","ЛОЖЬ")</f>
        <v>УРА!</v>
      </c>
      <c r="DR11" s="93"/>
      <c r="DS11" s="104">
        <v>0</v>
      </c>
      <c r="DT11" s="105" t="str">
        <f>IF(DR11&gt;=DS11,"УРА!","ЛОЖЬ")</f>
        <v>УРА!</v>
      </c>
      <c r="DU11" s="93"/>
      <c r="DV11" s="93"/>
      <c r="DW11" s="93"/>
      <c r="DX11" s="93"/>
      <c r="DY11" s="93"/>
      <c r="DZ11" s="103"/>
      <c r="EA11" s="93"/>
      <c r="EB11" s="93"/>
      <c r="EC11" s="93"/>
      <c r="ED11" s="93"/>
      <c r="EE11" s="93"/>
      <c r="EF11" s="104">
        <v>0</v>
      </c>
      <c r="EG11" s="105" t="str">
        <f>IF(EE11&gt;=EF11,"УРА!","ЛОЖЬ")</f>
        <v>УРА!</v>
      </c>
      <c r="EH11" s="93"/>
      <c r="EI11" s="93"/>
      <c r="EJ11" s="93"/>
      <c r="EK11" s="93"/>
      <c r="EL11" s="93"/>
      <c r="EM11" s="105" t="str">
        <f>IF(EK11=EL11,"УРА!","ЛОЖЬ")</f>
        <v>УРА!</v>
      </c>
      <c r="EN11" s="93"/>
      <c r="EO11" s="93"/>
      <c r="EP11" s="105" t="str">
        <f>IF(EN11&gt;=EO11,"УРА!","ЛОЖЬ")</f>
        <v>УРА!</v>
      </c>
      <c r="EQ11" s="93"/>
      <c r="ER11" s="93"/>
      <c r="ES11" s="93"/>
      <c r="ET11" s="93"/>
      <c r="EU11" s="93"/>
      <c r="EV11" s="103">
        <v>0</v>
      </c>
      <c r="EW11" s="93"/>
      <c r="EX11" s="93"/>
      <c r="EY11" s="93"/>
      <c r="EZ11" s="93"/>
      <c r="FA11" s="93"/>
      <c r="FB11" s="104">
        <f>FD11+FE11</f>
        <v>0</v>
      </c>
      <c r="FC11" s="105" t="str">
        <f>IF(FA11&gt;=FB11,"УРА!","ЛОЖЬ")</f>
        <v>УРА!</v>
      </c>
      <c r="FD11" s="93"/>
      <c r="FE11" s="93"/>
      <c r="FF11" s="93"/>
      <c r="FG11" s="93"/>
      <c r="FH11" s="104">
        <f>FJ11+FR11</f>
        <v>0</v>
      </c>
      <c r="FI11" s="105" t="str">
        <f>IF(FG11=FH11,"УРА!","ЛОЖЬ")</f>
        <v>УРА!</v>
      </c>
      <c r="FJ11" s="93"/>
      <c r="FK11" s="104">
        <f>SUM(FM11:FQ11)</f>
        <v>0</v>
      </c>
      <c r="FL11" s="105" t="str">
        <f>IF(FJ11&gt;=FK11,"УРА!","ЛОЖЬ")</f>
        <v>УРА!</v>
      </c>
      <c r="FM11" s="93"/>
      <c r="FN11" s="93"/>
      <c r="FO11" s="93"/>
      <c r="FP11" s="93"/>
      <c r="FQ11" s="93"/>
      <c r="FR11" s="103"/>
      <c r="FS11" s="93"/>
      <c r="FT11" s="93"/>
      <c r="FU11" s="93"/>
      <c r="FV11" s="93"/>
      <c r="FW11" s="93"/>
      <c r="FX11" s="103"/>
      <c r="FY11" s="93"/>
      <c r="FZ11" s="93"/>
      <c r="GA11" s="104">
        <v>0</v>
      </c>
      <c r="GB11" s="105" t="str">
        <f>IF(FZ11=GA11,"УРА!","ЛОЖЬ")</f>
        <v>УРА!</v>
      </c>
      <c r="GC11" s="106"/>
      <c r="GD11" s="104">
        <v>0</v>
      </c>
      <c r="GE11" s="105" t="str">
        <f>IF(GC11&gt;=GD11,"УРА!","ЛОЖЬ")</f>
        <v>УРА!</v>
      </c>
      <c r="GF11" s="93"/>
      <c r="GG11" s="93"/>
      <c r="GH11" s="93"/>
      <c r="GI11" s="93"/>
      <c r="GJ11" s="93"/>
      <c r="GK11" s="103"/>
      <c r="GL11" s="93"/>
      <c r="GM11" s="93"/>
      <c r="GN11" s="93"/>
      <c r="GO11" s="111">
        <f t="shared" ref="GO11:GQ13" si="88">BP11+CL11</f>
        <v>607</v>
      </c>
      <c r="GP11" s="111">
        <f t="shared" si="88"/>
        <v>607</v>
      </c>
      <c r="GQ11" s="112">
        <f t="shared" si="88"/>
        <v>533</v>
      </c>
      <c r="GR11" s="105" t="str">
        <f>IF(GP11&gt;=GQ11,"УРА!","ЛОЖЬ")</f>
        <v>УРА!</v>
      </c>
      <c r="GS11" s="111">
        <f t="shared" ref="GS11:GV13" si="89">BT11+CP11</f>
        <v>18</v>
      </c>
      <c r="GT11" s="111">
        <f t="shared" si="89"/>
        <v>515</v>
      </c>
      <c r="GU11" s="111">
        <f t="shared" si="89"/>
        <v>695</v>
      </c>
      <c r="GV11" s="111">
        <f t="shared" si="89"/>
        <v>695</v>
      </c>
      <c r="GW11" s="104">
        <f>GY11+HG11</f>
        <v>695</v>
      </c>
      <c r="GX11" s="105" t="str">
        <f>IF(GV11=GW11,"УРА!","ЛОЖЬ")</f>
        <v>УРА!</v>
      </c>
      <c r="GY11" s="111">
        <f>BZ11+CV11</f>
        <v>674</v>
      </c>
      <c r="GZ11" s="104">
        <f>HB11+HC11+HD11+HF11</f>
        <v>674</v>
      </c>
      <c r="HA11" s="105" t="str">
        <f>IF(GY11&gt;=GZ11,"УРА!","ЛОЖЬ")</f>
        <v>УРА!</v>
      </c>
      <c r="HB11" s="111">
        <f t="shared" ref="HB11:HF13" si="90">CC11+CY11</f>
        <v>381</v>
      </c>
      <c r="HC11" s="111">
        <f t="shared" si="90"/>
        <v>0</v>
      </c>
      <c r="HD11" s="111">
        <f t="shared" si="90"/>
        <v>38</v>
      </c>
      <c r="HE11" s="111">
        <f t="shared" si="90"/>
        <v>0</v>
      </c>
      <c r="HF11" s="111">
        <f t="shared" si="90"/>
        <v>255</v>
      </c>
      <c r="HG11" s="111">
        <f>HH11+HI11+HJ11</f>
        <v>21</v>
      </c>
      <c r="HH11" s="111">
        <f t="shared" ref="HH11:HJ13" si="91">CI11+DE11</f>
        <v>21</v>
      </c>
      <c r="HI11" s="111">
        <f t="shared" si="91"/>
        <v>0</v>
      </c>
      <c r="HJ11" s="111">
        <f t="shared" si="91"/>
        <v>0</v>
      </c>
      <c r="HK11" s="113">
        <f t="shared" ref="HK11:HL13" si="92">B11+X11+AT11+BP11+CL11+DH11+EZ11+FV11</f>
        <v>737</v>
      </c>
      <c r="HL11" s="118">
        <f t="shared" si="92"/>
        <v>737</v>
      </c>
      <c r="HM11" s="113">
        <f>F11+AB11+AX11+BT11+CP11+DL11+EH11+FD11+FX11</f>
        <v>76</v>
      </c>
      <c r="HN11" s="113">
        <f>G11+AC11+AY11+BU11+CQ11+DM11+EI11+FE11</f>
        <v>527.29999999999995</v>
      </c>
      <c r="HO11" s="113">
        <f t="shared" ref="HO11:HP13" si="93">H11+AD11+AZ11+BV11+CR11+DN11+EJ11+FF11+FZ11</f>
        <v>831</v>
      </c>
      <c r="HP11" s="113">
        <f t="shared" si="93"/>
        <v>831</v>
      </c>
      <c r="HQ11" s="115">
        <f>HS11+HY11</f>
        <v>831</v>
      </c>
      <c r="HR11" s="105" t="str">
        <f>IF(HP11=HQ11,"УРА!","ЛОЖЬ")</f>
        <v>УРА!</v>
      </c>
      <c r="HS11" s="111">
        <f>L11+AH11+BD11+BZ11+CV11+DR11+EN11+FJ11+GC11</f>
        <v>748</v>
      </c>
      <c r="HT11" s="107">
        <f t="shared" ref="HT11:HV13" si="94">O11+AK11+BG11+CC11+CY11+DU11+EQ11+FM11+GF11</f>
        <v>381</v>
      </c>
      <c r="HU11" s="107">
        <f t="shared" si="94"/>
        <v>0</v>
      </c>
      <c r="HV11" s="107">
        <f t="shared" si="94"/>
        <v>74</v>
      </c>
      <c r="HW11" s="107">
        <v>0</v>
      </c>
      <c r="HX11" s="107">
        <f t="shared" ref="HX11:HY13" si="95">S11+AO11+BK11+CG11+DC11+DY11+EU11+FQ11+GJ11</f>
        <v>293</v>
      </c>
      <c r="HY11" s="107">
        <f t="shared" si="95"/>
        <v>83</v>
      </c>
      <c r="HZ11" s="107">
        <f>SUM(IA11:IC11)</f>
        <v>83</v>
      </c>
      <c r="IA11" s="107">
        <f t="shared" ref="IA11:IB13" si="96">AQ11+BM11+CI11+DE11+EA11+EW11+FS11+GL11</f>
        <v>83</v>
      </c>
      <c r="IB11" s="107">
        <f t="shared" si="96"/>
        <v>0</v>
      </c>
      <c r="IC11" s="107">
        <f>W11+AS11+BO11+CK11+DG11+EC11+EY11+FU11+GN11</f>
        <v>0</v>
      </c>
      <c r="ID11" s="103">
        <f t="shared" ref="ID11:IE13" si="97">B11+FV11</f>
        <v>0</v>
      </c>
      <c r="IE11" s="103">
        <f t="shared" si="97"/>
        <v>0</v>
      </c>
      <c r="IF11" s="103">
        <f>F11+FX11</f>
        <v>0</v>
      </c>
      <c r="IG11" s="103">
        <f>G11</f>
        <v>0</v>
      </c>
      <c r="IH11" s="103">
        <f t="shared" ref="IH11:II13" si="98">H11+FY11</f>
        <v>0</v>
      </c>
      <c r="II11" s="103">
        <f t="shared" si="98"/>
        <v>0</v>
      </c>
      <c r="IJ11" s="103">
        <f>L11+GC11</f>
        <v>0</v>
      </c>
      <c r="IK11" s="103">
        <f>Q11+GH11</f>
        <v>0</v>
      </c>
      <c r="IL11" s="103">
        <f t="shared" ref="IL11:IM13" si="99">S11+GJ11</f>
        <v>0</v>
      </c>
      <c r="IM11" s="103">
        <f t="shared" si="99"/>
        <v>0</v>
      </c>
      <c r="IN11" s="103">
        <f>W11+GN11</f>
        <v>0</v>
      </c>
      <c r="IO11" s="117"/>
      <c r="IP11" s="298"/>
      <c r="IQ11" s="298"/>
      <c r="IR11" s="298"/>
      <c r="IS11" s="298"/>
      <c r="IT11" s="298"/>
    </row>
    <row r="12" spans="1:254" s="312" customFormat="1" ht="18" customHeight="1">
      <c r="A12" s="306" t="s">
        <v>343</v>
      </c>
      <c r="B12" s="93"/>
      <c r="C12" s="93"/>
      <c r="D12" s="104">
        <f>F12+G12</f>
        <v>0</v>
      </c>
      <c r="E12" s="64" t="str">
        <f>IF(C12&gt;=D12,"УРА!","ЛОЖЬ")</f>
        <v>УРА!</v>
      </c>
      <c r="F12" s="93"/>
      <c r="G12" s="93">
        <v>0</v>
      </c>
      <c r="H12" s="93"/>
      <c r="I12" s="93"/>
      <c r="J12" s="104">
        <f>L12+T12</f>
        <v>0</v>
      </c>
      <c r="K12" s="105" t="str">
        <f>IF(I12=J12,"УРА!","ЛОЖЬ")</f>
        <v>УРА!</v>
      </c>
      <c r="L12" s="93"/>
      <c r="M12" s="104">
        <f>SUM(O12:S12)</f>
        <v>0</v>
      </c>
      <c r="N12" s="105" t="str">
        <f>IF(L12&gt;=M12,"УРА!","ЛОЖЬ")</f>
        <v>УРА!</v>
      </c>
      <c r="O12" s="307"/>
      <c r="P12" s="307"/>
      <c r="Q12" s="93">
        <v>0</v>
      </c>
      <c r="R12" s="93">
        <v>0</v>
      </c>
      <c r="S12" s="93"/>
      <c r="T12" s="93">
        <v>0</v>
      </c>
      <c r="U12" s="93">
        <v>0</v>
      </c>
      <c r="V12" s="93">
        <v>0</v>
      </c>
      <c r="W12" s="93">
        <v>0</v>
      </c>
      <c r="X12" s="93">
        <v>153</v>
      </c>
      <c r="Y12" s="93">
        <v>153</v>
      </c>
      <c r="Z12" s="104">
        <f>AB12+AC12</f>
        <v>147</v>
      </c>
      <c r="AA12" s="105" t="str">
        <f>IF(Y12&gt;=Z12,"УРА!","ЛОЖЬ")</f>
        <v>УРА!</v>
      </c>
      <c r="AB12" s="93">
        <v>112</v>
      </c>
      <c r="AC12" s="93">
        <v>35</v>
      </c>
      <c r="AD12" s="331">
        <v>150</v>
      </c>
      <c r="AE12" s="331">
        <v>150</v>
      </c>
      <c r="AF12" s="393">
        <f>AH12+AP12</f>
        <v>150</v>
      </c>
      <c r="AG12" s="394" t="str">
        <f>IF(AE12=AF12,"УРА!","ЛОЖЬ")</f>
        <v>УРА!</v>
      </c>
      <c r="AH12" s="331">
        <v>146</v>
      </c>
      <c r="AI12" s="395">
        <f>SUM(AK12:AO12)</f>
        <v>120</v>
      </c>
      <c r="AJ12" s="394" t="str">
        <f>IF(AH12&gt;=AI12,"УРА!","ЛОЖЬ")</f>
        <v>УРА!</v>
      </c>
      <c r="AK12" s="331">
        <v>0</v>
      </c>
      <c r="AL12" s="331">
        <v>0</v>
      </c>
      <c r="AM12" s="331">
        <v>58</v>
      </c>
      <c r="AN12" s="331">
        <v>0</v>
      </c>
      <c r="AO12" s="331">
        <v>62</v>
      </c>
      <c r="AP12" s="332">
        <v>4</v>
      </c>
      <c r="AQ12" s="93">
        <v>4</v>
      </c>
      <c r="AR12" s="93">
        <v>0</v>
      </c>
      <c r="AS12" s="93">
        <v>0</v>
      </c>
      <c r="AT12" s="93">
        <v>0</v>
      </c>
      <c r="AU12" s="93">
        <v>0</v>
      </c>
      <c r="AV12" s="293">
        <v>0</v>
      </c>
      <c r="AW12" s="105" t="str">
        <f>IF(AU12&gt;=AV12,"УРА!","ЛОЖЬ")</f>
        <v>УРА!</v>
      </c>
      <c r="AX12" s="93">
        <v>0</v>
      </c>
      <c r="AY12" s="93">
        <v>0</v>
      </c>
      <c r="AZ12" s="93">
        <v>0</v>
      </c>
      <c r="BA12" s="93">
        <v>0</v>
      </c>
      <c r="BB12" s="293">
        <v>0</v>
      </c>
      <c r="BC12" s="105" t="str">
        <f>IF(BA12=BB12,"УРА!","ЛОЖЬ")</f>
        <v>УРА!</v>
      </c>
      <c r="BD12" s="93">
        <v>0</v>
      </c>
      <c r="BE12" s="293">
        <v>0</v>
      </c>
      <c r="BF12" s="105" t="str">
        <f>IF(BD12&gt;=BE12,"УРА!","ЛОЖЬ")</f>
        <v>УРА!</v>
      </c>
      <c r="BG12" s="93">
        <v>0</v>
      </c>
      <c r="BH12" s="93">
        <v>0</v>
      </c>
      <c r="BI12" s="93">
        <v>0</v>
      </c>
      <c r="BJ12" s="93">
        <v>0</v>
      </c>
      <c r="BK12" s="93">
        <v>0</v>
      </c>
      <c r="BL12" s="93">
        <v>0</v>
      </c>
      <c r="BM12" s="93">
        <v>0</v>
      </c>
      <c r="BN12" s="93">
        <v>0</v>
      </c>
      <c r="BO12" s="93">
        <v>0</v>
      </c>
      <c r="BP12" s="93">
        <v>780</v>
      </c>
      <c r="BQ12" s="93">
        <v>780</v>
      </c>
      <c r="BR12" s="104">
        <f>BT12+BU12</f>
        <v>759</v>
      </c>
      <c r="BS12" s="105" t="str">
        <f>IF(BQ12&gt;=BR12,"УРА!","ЛОЖЬ")</f>
        <v>УРА!</v>
      </c>
      <c r="BT12" s="93">
        <v>100</v>
      </c>
      <c r="BU12" s="93">
        <v>659</v>
      </c>
      <c r="BV12" s="93">
        <v>865</v>
      </c>
      <c r="BW12" s="93">
        <v>865</v>
      </c>
      <c r="BX12" s="104">
        <f>BZ12+CH12</f>
        <v>865</v>
      </c>
      <c r="BY12" s="105" t="str">
        <f>IF(BW12=BX12,"УРА!","ЛОЖЬ")</f>
        <v>УРА!</v>
      </c>
      <c r="BZ12" s="93">
        <v>834</v>
      </c>
      <c r="CA12" s="104">
        <f>SUM(CC12:CG12)</f>
        <v>708</v>
      </c>
      <c r="CB12" s="105" t="str">
        <f>IF(BZ12&gt;=CA12,"УРА!","ЛОЖЬ")</f>
        <v>УРА!</v>
      </c>
      <c r="CC12" s="93">
        <v>449</v>
      </c>
      <c r="CD12" s="93">
        <v>0</v>
      </c>
      <c r="CE12" s="93">
        <v>67</v>
      </c>
      <c r="CF12" s="93">
        <v>0</v>
      </c>
      <c r="CG12" s="93">
        <v>192</v>
      </c>
      <c r="CH12" s="93">
        <v>31</v>
      </c>
      <c r="CI12" s="331">
        <v>31</v>
      </c>
      <c r="CJ12" s="331">
        <v>0</v>
      </c>
      <c r="CK12" s="331">
        <v>0</v>
      </c>
      <c r="CL12" s="93">
        <v>0</v>
      </c>
      <c r="CM12" s="93">
        <v>0</v>
      </c>
      <c r="CN12" s="293">
        <v>0</v>
      </c>
      <c r="CO12" s="64" t="str">
        <f>IF(CM12&gt;=CN12,"УРА!","ЛОЖЬ")</f>
        <v>УРА!</v>
      </c>
      <c r="CP12" s="93">
        <v>0</v>
      </c>
      <c r="CQ12" s="93">
        <v>0</v>
      </c>
      <c r="CR12" s="93">
        <v>0</v>
      </c>
      <c r="CS12" s="308">
        <v>0</v>
      </c>
      <c r="CT12" s="293">
        <v>0</v>
      </c>
      <c r="CU12" s="109" t="str">
        <f>IF(CS12=CT12,"УРА!","ЛОЖЬ")</f>
        <v>УРА!</v>
      </c>
      <c r="CV12" s="93">
        <v>0</v>
      </c>
      <c r="CW12" s="293">
        <v>0</v>
      </c>
      <c r="CX12" s="105" t="str">
        <f>IF(CV12&gt;=CW12,"УРА!","ЛОЖЬ")</f>
        <v>УРА!</v>
      </c>
      <c r="CY12" s="93">
        <v>0</v>
      </c>
      <c r="CZ12" s="93">
        <v>0</v>
      </c>
      <c r="DA12" s="309">
        <v>0</v>
      </c>
      <c r="DB12" s="309">
        <v>0</v>
      </c>
      <c r="DC12" s="93">
        <v>0</v>
      </c>
      <c r="DD12" s="93">
        <v>0</v>
      </c>
      <c r="DE12" s="93">
        <v>0</v>
      </c>
      <c r="DF12" s="93">
        <v>0</v>
      </c>
      <c r="DG12" s="93">
        <v>0</v>
      </c>
      <c r="DH12" s="93">
        <v>0</v>
      </c>
      <c r="DI12" s="93">
        <v>0</v>
      </c>
      <c r="DJ12" s="293">
        <v>0</v>
      </c>
      <c r="DK12" s="105" t="str">
        <f>IF(DI12&gt;=DJ12,"УРА!","ЛОЖЬ")</f>
        <v>УРА!</v>
      </c>
      <c r="DL12" s="93">
        <v>0</v>
      </c>
      <c r="DM12" s="93">
        <v>0</v>
      </c>
      <c r="DN12" s="93">
        <v>0</v>
      </c>
      <c r="DO12" s="93">
        <v>0</v>
      </c>
      <c r="DP12" s="293">
        <v>0</v>
      </c>
      <c r="DQ12" s="105" t="str">
        <f>IF(DO12=DP12,"УРА!","ЛОЖЬ")</f>
        <v>УРА!</v>
      </c>
      <c r="DR12" s="93">
        <v>0</v>
      </c>
      <c r="DS12" s="293">
        <v>0</v>
      </c>
      <c r="DT12" s="105" t="str">
        <f>IF(DR12&gt;=DS12,"УРА!","ЛОЖЬ")</f>
        <v>УРА!</v>
      </c>
      <c r="DU12" s="93">
        <v>0</v>
      </c>
      <c r="DV12" s="93">
        <v>0</v>
      </c>
      <c r="DW12" s="93">
        <v>0</v>
      </c>
      <c r="DX12" s="93">
        <v>0</v>
      </c>
      <c r="DY12" s="93">
        <v>0</v>
      </c>
      <c r="DZ12" s="93">
        <v>0</v>
      </c>
      <c r="EA12" s="93">
        <v>0</v>
      </c>
      <c r="EB12" s="93">
        <v>0</v>
      </c>
      <c r="EC12" s="93">
        <v>0</v>
      </c>
      <c r="ED12" s="93"/>
      <c r="EE12" s="93"/>
      <c r="EF12" s="293">
        <v>0</v>
      </c>
      <c r="EG12" s="105" t="str">
        <f>IF(EE12&gt;=EF12,"УРА!","ЛОЖЬ")</f>
        <v>УРА!</v>
      </c>
      <c r="EH12" s="93"/>
      <c r="EI12" s="93"/>
      <c r="EJ12" s="93"/>
      <c r="EK12" s="93"/>
      <c r="EL12" s="93"/>
      <c r="EM12" s="105" t="str">
        <f>IF(EK12=EL12,"УРА!","ЛОЖЬ")</f>
        <v>УРА!</v>
      </c>
      <c r="EN12" s="93"/>
      <c r="EO12" s="93"/>
      <c r="EP12" s="105" t="str">
        <f>IF(EN12&gt;=EO12,"УРА!","ЛОЖЬ")</f>
        <v>УРА!</v>
      </c>
      <c r="EQ12" s="93"/>
      <c r="ER12" s="93"/>
      <c r="ES12" s="93"/>
      <c r="ET12" s="93"/>
      <c r="EU12" s="93"/>
      <c r="EV12" s="93">
        <v>0</v>
      </c>
      <c r="EW12" s="93"/>
      <c r="EX12" s="93"/>
      <c r="EY12" s="93"/>
      <c r="EZ12" s="93">
        <v>0</v>
      </c>
      <c r="FA12" s="93">
        <v>0</v>
      </c>
      <c r="FB12" s="104">
        <f>FD12+FE12</f>
        <v>0</v>
      </c>
      <c r="FC12" s="105" t="str">
        <f>IF(FA12&gt;=FB12,"УРА!","ЛОЖЬ")</f>
        <v>УРА!</v>
      </c>
      <c r="FD12" s="93">
        <v>0</v>
      </c>
      <c r="FE12" s="93">
        <v>0</v>
      </c>
      <c r="FF12" s="93">
        <v>0</v>
      </c>
      <c r="FG12" s="93">
        <v>0</v>
      </c>
      <c r="FH12" s="104">
        <f>FJ12+FR12</f>
        <v>0</v>
      </c>
      <c r="FI12" s="105" t="str">
        <f>IF(FG12=FH12,"УРА!","ЛОЖЬ")</f>
        <v>УРА!</v>
      </c>
      <c r="FJ12" s="93">
        <v>0</v>
      </c>
      <c r="FK12" s="104">
        <f>SUM(FM12:FQ12)</f>
        <v>0</v>
      </c>
      <c r="FL12" s="105" t="str">
        <f>IF(FJ12&gt;=FK12,"УРА!","ЛОЖЬ")</f>
        <v>УРА!</v>
      </c>
      <c r="FM12" s="93">
        <v>0</v>
      </c>
      <c r="FN12" s="93">
        <v>0</v>
      </c>
      <c r="FO12" s="93">
        <v>0</v>
      </c>
      <c r="FP12" s="93">
        <v>0</v>
      </c>
      <c r="FQ12" s="93">
        <v>0</v>
      </c>
      <c r="FR12" s="93">
        <v>0</v>
      </c>
      <c r="FS12" s="93">
        <v>0</v>
      </c>
      <c r="FT12" s="93">
        <v>0</v>
      </c>
      <c r="FU12" s="93">
        <v>0</v>
      </c>
      <c r="FV12" s="93">
        <v>0</v>
      </c>
      <c r="FW12" s="93">
        <v>0</v>
      </c>
      <c r="FX12" s="93">
        <v>0</v>
      </c>
      <c r="FY12" s="93">
        <v>0</v>
      </c>
      <c r="FZ12" s="93">
        <v>0</v>
      </c>
      <c r="GA12" s="104">
        <v>0</v>
      </c>
      <c r="GB12" s="105" t="str">
        <f>IF(FZ12=GA12,"УРА!","ЛОЖЬ")</f>
        <v>УРА!</v>
      </c>
      <c r="GC12" s="93">
        <v>0</v>
      </c>
      <c r="GD12" s="104">
        <v>0</v>
      </c>
      <c r="GE12" s="105" t="str">
        <f>IF(GC12&gt;=GD12,"УРА!","ЛОЖЬ")</f>
        <v>УРА!</v>
      </c>
      <c r="GF12" s="93">
        <v>0</v>
      </c>
      <c r="GG12" s="93">
        <v>0</v>
      </c>
      <c r="GH12" s="93">
        <v>0</v>
      </c>
      <c r="GI12" s="93">
        <v>0</v>
      </c>
      <c r="GJ12" s="93">
        <v>0</v>
      </c>
      <c r="GK12" s="93">
        <v>0</v>
      </c>
      <c r="GL12" s="93">
        <v>0</v>
      </c>
      <c r="GM12" s="93">
        <v>0</v>
      </c>
      <c r="GN12" s="93">
        <v>0</v>
      </c>
      <c r="GO12" s="111">
        <f t="shared" si="88"/>
        <v>780</v>
      </c>
      <c r="GP12" s="111">
        <f t="shared" si="88"/>
        <v>780</v>
      </c>
      <c r="GQ12" s="112">
        <f t="shared" si="88"/>
        <v>759</v>
      </c>
      <c r="GR12" s="105" t="str">
        <f>IF(GP12&gt;=GQ12,"УРА!","ЛОЖЬ")</f>
        <v>УРА!</v>
      </c>
      <c r="GS12" s="111">
        <f t="shared" si="89"/>
        <v>100</v>
      </c>
      <c r="GT12" s="111">
        <f t="shared" si="89"/>
        <v>659</v>
      </c>
      <c r="GU12" s="111">
        <f t="shared" si="89"/>
        <v>865</v>
      </c>
      <c r="GV12" s="111">
        <f t="shared" si="89"/>
        <v>865</v>
      </c>
      <c r="GW12" s="104">
        <f>GY12+HG12</f>
        <v>865</v>
      </c>
      <c r="GX12" s="105" t="str">
        <f>IF(GV12=GW12,"УРА!","ЛОЖЬ")</f>
        <v>УРА!</v>
      </c>
      <c r="GY12" s="111">
        <f>BZ12+CV12</f>
        <v>834</v>
      </c>
      <c r="GZ12" s="104">
        <f>HB12+HC12+HD12+HF12</f>
        <v>708</v>
      </c>
      <c r="HA12" s="105" t="str">
        <f>IF(GY12&gt;=GZ12,"УРА!","ЛОЖЬ")</f>
        <v>УРА!</v>
      </c>
      <c r="HB12" s="111">
        <f t="shared" si="90"/>
        <v>449</v>
      </c>
      <c r="HC12" s="111">
        <f t="shared" si="90"/>
        <v>0</v>
      </c>
      <c r="HD12" s="111">
        <f t="shared" si="90"/>
        <v>67</v>
      </c>
      <c r="HE12" s="111">
        <f t="shared" si="90"/>
        <v>0</v>
      </c>
      <c r="HF12" s="111">
        <f t="shared" si="90"/>
        <v>192</v>
      </c>
      <c r="HG12" s="111">
        <f>HH12+HI12+HJ12</f>
        <v>31</v>
      </c>
      <c r="HH12" s="111">
        <f t="shared" si="91"/>
        <v>31</v>
      </c>
      <c r="HI12" s="111">
        <f t="shared" si="91"/>
        <v>0</v>
      </c>
      <c r="HJ12" s="111">
        <f t="shared" si="91"/>
        <v>0</v>
      </c>
      <c r="HK12" s="113">
        <f t="shared" si="92"/>
        <v>933</v>
      </c>
      <c r="HL12" s="118">
        <f t="shared" si="92"/>
        <v>933</v>
      </c>
      <c r="HM12" s="113">
        <f>F12+AB12+AX12+BT12+CP12+DL12+EH12+FD12+FX12</f>
        <v>212</v>
      </c>
      <c r="HN12" s="113">
        <f>G12+AC12+AY12+BU12+CQ12+DM12+EI12+FE12</f>
        <v>694</v>
      </c>
      <c r="HO12" s="113">
        <f t="shared" si="93"/>
        <v>1015</v>
      </c>
      <c r="HP12" s="113">
        <f t="shared" si="93"/>
        <v>1015</v>
      </c>
      <c r="HQ12" s="115">
        <f>HS12+HY12</f>
        <v>1015</v>
      </c>
      <c r="HR12" s="105" t="str">
        <f>IF(HP12=HQ12,"УРА!","ЛОЖЬ")</f>
        <v>УРА!</v>
      </c>
      <c r="HS12" s="111">
        <f>L12+AH12+BD12+BZ12+CV12+DR12+EN12+FJ12+GC12</f>
        <v>980</v>
      </c>
      <c r="HT12" s="107">
        <f t="shared" si="94"/>
        <v>449</v>
      </c>
      <c r="HU12" s="107">
        <f t="shared" si="94"/>
        <v>0</v>
      </c>
      <c r="HV12" s="107">
        <f t="shared" si="94"/>
        <v>125</v>
      </c>
      <c r="HW12" s="107">
        <v>0</v>
      </c>
      <c r="HX12" s="107">
        <f t="shared" si="95"/>
        <v>254</v>
      </c>
      <c r="HY12" s="107">
        <f t="shared" si="95"/>
        <v>35</v>
      </c>
      <c r="HZ12" s="107">
        <f>SUM(IA12:IC12)</f>
        <v>35</v>
      </c>
      <c r="IA12" s="107">
        <f t="shared" si="96"/>
        <v>35</v>
      </c>
      <c r="IB12" s="107">
        <f t="shared" si="96"/>
        <v>0</v>
      </c>
      <c r="IC12" s="107">
        <f>W12+AS12+BO12+CK12+DG12+EC12+EY12+FU12+GN12</f>
        <v>0</v>
      </c>
      <c r="ID12" s="103">
        <f t="shared" si="97"/>
        <v>0</v>
      </c>
      <c r="IE12" s="103">
        <f t="shared" si="97"/>
        <v>0</v>
      </c>
      <c r="IF12" s="103">
        <f>F12+FX12</f>
        <v>0</v>
      </c>
      <c r="IG12" s="103">
        <f>G12</f>
        <v>0</v>
      </c>
      <c r="IH12" s="103">
        <f t="shared" si="98"/>
        <v>0</v>
      </c>
      <c r="II12" s="103">
        <f t="shared" si="98"/>
        <v>0</v>
      </c>
      <c r="IJ12" s="103">
        <f>L12+GC12</f>
        <v>0</v>
      </c>
      <c r="IK12" s="103">
        <f>Q12+GH12</f>
        <v>0</v>
      </c>
      <c r="IL12" s="103">
        <f t="shared" si="99"/>
        <v>0</v>
      </c>
      <c r="IM12" s="103">
        <f t="shared" si="99"/>
        <v>0</v>
      </c>
      <c r="IN12" s="103">
        <f>W12+GN12</f>
        <v>0</v>
      </c>
      <c r="IO12" s="310"/>
      <c r="IP12" s="310"/>
      <c r="IQ12" s="310"/>
      <c r="IR12" s="311"/>
      <c r="IS12" s="311"/>
      <c r="IT12" s="311"/>
    </row>
    <row r="13" spans="1:254" s="75" customFormat="1" ht="18" customHeight="1">
      <c r="A13" s="292" t="s">
        <v>344</v>
      </c>
      <c r="B13" s="103"/>
      <c r="C13" s="103"/>
      <c r="D13" s="104">
        <f>F13+G13</f>
        <v>0</v>
      </c>
      <c r="E13" s="64" t="str">
        <f>IF(C13&gt;=D13,"УРА!","ЛОЖЬ")</f>
        <v>УРА!</v>
      </c>
      <c r="F13" s="103"/>
      <c r="G13" s="103"/>
      <c r="H13" s="103"/>
      <c r="I13" s="103"/>
      <c r="J13" s="104">
        <f>L13+T13</f>
        <v>0</v>
      </c>
      <c r="K13" s="105" t="str">
        <f>IF(I13=J13,"УРА!","ЛОЖЬ")</f>
        <v>УРА!</v>
      </c>
      <c r="L13" s="103"/>
      <c r="M13" s="104">
        <f>SUM(O13:S13)</f>
        <v>0</v>
      </c>
      <c r="N13" s="105" t="str">
        <f>IF(L13&gt;=M13,"УРА!","ЛОЖЬ")</f>
        <v>УРА!</v>
      </c>
      <c r="O13" s="105"/>
      <c r="P13" s="105"/>
      <c r="Q13" s="103"/>
      <c r="R13" s="103"/>
      <c r="S13" s="103"/>
      <c r="T13" s="106"/>
      <c r="U13" s="106"/>
      <c r="V13" s="106"/>
      <c r="W13" s="103"/>
      <c r="X13" s="103">
        <v>77.099999999999994</v>
      </c>
      <c r="Y13" s="103">
        <v>77.099999999999994</v>
      </c>
      <c r="Z13" s="104">
        <f>AB13+AC13</f>
        <v>57</v>
      </c>
      <c r="AA13" s="105" t="str">
        <f>IF(Y13&gt;=Z13,"УРА!","ЛОЖЬ")</f>
        <v>УРА!</v>
      </c>
      <c r="AB13" s="103">
        <v>53.3</v>
      </c>
      <c r="AC13" s="103">
        <v>3.7</v>
      </c>
      <c r="AD13" s="332">
        <v>221</v>
      </c>
      <c r="AE13" s="332">
        <v>221</v>
      </c>
      <c r="AF13" s="393">
        <f>AH13+AP13</f>
        <v>221</v>
      </c>
      <c r="AG13" s="394" t="str">
        <f>IF(AE13=AF13,"УРА!","ЛОЖЬ")</f>
        <v>УРА!</v>
      </c>
      <c r="AH13" s="332">
        <v>160</v>
      </c>
      <c r="AI13" s="395">
        <f>SUM(AK13:AO13)</f>
        <v>160</v>
      </c>
      <c r="AJ13" s="394" t="str">
        <f>IF(AH13&gt;=AI13,"УРА!","ЛОЖЬ")</f>
        <v>УРА!</v>
      </c>
      <c r="AK13" s="332"/>
      <c r="AL13" s="332"/>
      <c r="AM13" s="332">
        <v>45</v>
      </c>
      <c r="AN13" s="332"/>
      <c r="AO13" s="332">
        <v>115</v>
      </c>
      <c r="AP13" s="332">
        <v>61</v>
      </c>
      <c r="AQ13" s="103">
        <v>61</v>
      </c>
      <c r="AR13" s="103"/>
      <c r="AS13" s="103"/>
      <c r="AT13" s="103"/>
      <c r="AU13" s="103"/>
      <c r="AV13" s="104">
        <v>0</v>
      </c>
      <c r="AW13" s="105" t="str">
        <f>IF(AU13&gt;=AV13,"УРА!","ЛОЖЬ")</f>
        <v>УРА!</v>
      </c>
      <c r="AX13" s="103"/>
      <c r="AY13" s="103"/>
      <c r="AZ13" s="103"/>
      <c r="BA13" s="103"/>
      <c r="BB13" s="104">
        <v>0</v>
      </c>
      <c r="BC13" s="105" t="str">
        <f>IF(BA13=BB13,"УРА!","ЛОЖЬ")</f>
        <v>УРА!</v>
      </c>
      <c r="BD13" s="103"/>
      <c r="BE13" s="104">
        <v>0</v>
      </c>
      <c r="BF13" s="105" t="str">
        <f>IF(BD13&gt;=BE13,"УРА!","ЛОЖЬ")</f>
        <v>УРА!</v>
      </c>
      <c r="BG13" s="103"/>
      <c r="BH13" s="103"/>
      <c r="BI13" s="103"/>
      <c r="BJ13" s="103"/>
      <c r="BK13" s="103"/>
      <c r="BL13" s="103"/>
      <c r="BM13" s="103"/>
      <c r="BN13" s="103"/>
      <c r="BO13" s="103"/>
      <c r="BP13" s="103">
        <v>374</v>
      </c>
      <c r="BQ13" s="103">
        <v>374</v>
      </c>
      <c r="BR13" s="104">
        <f>BT13+BU13</f>
        <v>374</v>
      </c>
      <c r="BS13" s="105" t="str">
        <f>IF(BQ13&gt;=BR13,"УРА!","ЛОЖЬ")</f>
        <v>УРА!</v>
      </c>
      <c r="BT13" s="103">
        <v>0</v>
      </c>
      <c r="BU13" s="103">
        <v>374</v>
      </c>
      <c r="BV13" s="103">
        <v>264</v>
      </c>
      <c r="BW13" s="103">
        <v>264</v>
      </c>
      <c r="BX13" s="104">
        <f>BZ13+CH13</f>
        <v>264</v>
      </c>
      <c r="BY13" s="105" t="str">
        <f>IF(BW13=BX13,"УРА!","ЛОЖЬ")</f>
        <v>УРА!</v>
      </c>
      <c r="BZ13" s="103">
        <v>264</v>
      </c>
      <c r="CA13" s="104">
        <f>SUM(CC13:CG13)</f>
        <v>264</v>
      </c>
      <c r="CB13" s="105" t="str">
        <f>IF(BZ13&gt;=CA13,"УРА!","ЛОЖЬ")</f>
        <v>УРА!</v>
      </c>
      <c r="CC13" s="103">
        <v>130</v>
      </c>
      <c r="CD13" s="103"/>
      <c r="CE13" s="103">
        <v>14</v>
      </c>
      <c r="CF13" s="103"/>
      <c r="CG13" s="103">
        <v>120</v>
      </c>
      <c r="CH13" s="103">
        <v>0</v>
      </c>
      <c r="CI13" s="332"/>
      <c r="CJ13" s="332"/>
      <c r="CK13" s="332"/>
      <c r="CL13" s="103"/>
      <c r="CM13" s="103"/>
      <c r="CN13" s="104">
        <v>0</v>
      </c>
      <c r="CO13" s="64" t="str">
        <f>IF(CM13&gt;=CN13,"УРА!","ЛОЖЬ")</f>
        <v>УРА!</v>
      </c>
      <c r="CP13" s="103"/>
      <c r="CQ13" s="103"/>
      <c r="CR13" s="103"/>
      <c r="CS13" s="103"/>
      <c r="CT13" s="104">
        <v>0</v>
      </c>
      <c r="CU13" s="109" t="str">
        <f>IF(CS13=CT13,"УРА!","ЛОЖЬ")</f>
        <v>УРА!</v>
      </c>
      <c r="CV13" s="103"/>
      <c r="CW13" s="104">
        <v>0</v>
      </c>
      <c r="CX13" s="105" t="str">
        <f>IF(CV13&gt;=CW13,"УРА!","ЛОЖЬ")</f>
        <v>УРА!</v>
      </c>
      <c r="CY13" s="103"/>
      <c r="CZ13" s="103"/>
      <c r="DA13" s="103"/>
      <c r="DB13" s="103"/>
      <c r="DC13" s="103"/>
      <c r="DD13" s="103">
        <v>0</v>
      </c>
      <c r="DE13" s="103"/>
      <c r="DF13" s="103"/>
      <c r="DG13" s="103"/>
      <c r="DH13" s="103"/>
      <c r="DI13" s="103"/>
      <c r="DJ13" s="104">
        <v>0</v>
      </c>
      <c r="DK13" s="105" t="str">
        <f>IF(DI13&gt;=DJ13,"УРА!","ЛОЖЬ")</f>
        <v>УРА!</v>
      </c>
      <c r="DL13" s="103"/>
      <c r="DM13" s="103"/>
      <c r="DN13" s="103"/>
      <c r="DO13" s="103"/>
      <c r="DP13" s="104">
        <v>0</v>
      </c>
      <c r="DQ13" s="105" t="str">
        <f>IF(DO13=DP13,"УРА!","ЛОЖЬ")</f>
        <v>УРА!</v>
      </c>
      <c r="DR13" s="103"/>
      <c r="DS13" s="104">
        <v>0</v>
      </c>
      <c r="DT13" s="105" t="str">
        <f>IF(DR13&gt;=DS13,"УРА!","ЛОЖЬ")</f>
        <v>УРА!</v>
      </c>
      <c r="DU13" s="103"/>
      <c r="DV13" s="103"/>
      <c r="DW13" s="103"/>
      <c r="DX13" s="103"/>
      <c r="DY13" s="103"/>
      <c r="DZ13" s="103">
        <v>0</v>
      </c>
      <c r="EA13" s="103"/>
      <c r="EB13" s="103"/>
      <c r="EC13" s="103"/>
      <c r="ED13" s="103"/>
      <c r="EE13" s="103"/>
      <c r="EF13" s="104">
        <v>0</v>
      </c>
      <c r="EG13" s="105" t="str">
        <f>IF(EE13&gt;=EF13,"УРА!","ЛОЖЬ")</f>
        <v>УРА!</v>
      </c>
      <c r="EH13" s="103"/>
      <c r="EI13" s="103"/>
      <c r="EJ13" s="103"/>
      <c r="EK13" s="103"/>
      <c r="EL13" s="103"/>
      <c r="EM13" s="105" t="str">
        <f>IF(EK13=EL13,"УРА!","ЛОЖЬ")</f>
        <v>УРА!</v>
      </c>
      <c r="EN13" s="103"/>
      <c r="EO13" s="103"/>
      <c r="EP13" s="105" t="str">
        <f>IF(EN13&gt;=EO13,"УРА!","ЛОЖЬ")</f>
        <v>УРА!</v>
      </c>
      <c r="EQ13" s="103"/>
      <c r="ER13" s="103"/>
      <c r="ES13" s="103"/>
      <c r="ET13" s="103"/>
      <c r="EU13" s="103"/>
      <c r="EV13" s="103">
        <v>0</v>
      </c>
      <c r="EW13" s="103"/>
      <c r="EX13" s="103"/>
      <c r="EY13" s="103"/>
      <c r="EZ13" s="103"/>
      <c r="FA13" s="103"/>
      <c r="FB13" s="104">
        <f>FD13+FE13</f>
        <v>0</v>
      </c>
      <c r="FC13" s="105" t="str">
        <f>IF(FA13&gt;=FB13,"УРА!","ЛОЖЬ")</f>
        <v>УРА!</v>
      </c>
      <c r="FD13" s="103"/>
      <c r="FE13" s="103"/>
      <c r="FF13" s="103"/>
      <c r="FG13" s="103"/>
      <c r="FH13" s="104">
        <f>FJ13+FR13</f>
        <v>0</v>
      </c>
      <c r="FI13" s="105" t="str">
        <f>IF(FG13=FH13,"УРА!","ЛОЖЬ")</f>
        <v>УРА!</v>
      </c>
      <c r="FJ13" s="103"/>
      <c r="FK13" s="104">
        <f>SUM(FM13:FQ13)</f>
        <v>0</v>
      </c>
      <c r="FL13" s="105" t="str">
        <f>IF(FJ13&gt;=FK13,"УРА!","ЛОЖЬ")</f>
        <v>УРА!</v>
      </c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6"/>
      <c r="GA13" s="104">
        <v>0</v>
      </c>
      <c r="GB13" s="105" t="str">
        <f>IF(FZ13=GA13,"УРА!","ЛОЖЬ")</f>
        <v>УРА!</v>
      </c>
      <c r="GC13" s="103"/>
      <c r="GD13" s="104">
        <v>0</v>
      </c>
      <c r="GE13" s="105" t="str">
        <f>IF(GC13&gt;=GD13,"УРА!","ЛОЖЬ")</f>
        <v>УРА!</v>
      </c>
      <c r="GF13" s="103"/>
      <c r="GG13" s="103"/>
      <c r="GH13" s="103"/>
      <c r="GI13" s="103"/>
      <c r="GJ13" s="103"/>
      <c r="GK13" s="103"/>
      <c r="GL13" s="103"/>
      <c r="GM13" s="103"/>
      <c r="GN13" s="103"/>
      <c r="GO13" s="111">
        <f t="shared" si="88"/>
        <v>374</v>
      </c>
      <c r="GP13" s="111">
        <f t="shared" si="88"/>
        <v>374</v>
      </c>
      <c r="GQ13" s="112">
        <f t="shared" si="88"/>
        <v>374</v>
      </c>
      <c r="GR13" s="105" t="str">
        <f>IF(GP13&gt;=GQ13,"УРА!","ЛОЖЬ")</f>
        <v>УРА!</v>
      </c>
      <c r="GS13" s="111">
        <f t="shared" si="89"/>
        <v>0</v>
      </c>
      <c r="GT13" s="111">
        <f t="shared" si="89"/>
        <v>374</v>
      </c>
      <c r="GU13" s="111">
        <f t="shared" si="89"/>
        <v>264</v>
      </c>
      <c r="GV13" s="111">
        <f t="shared" si="89"/>
        <v>264</v>
      </c>
      <c r="GW13" s="104">
        <f>GY13+HG13</f>
        <v>264</v>
      </c>
      <c r="GX13" s="105" t="str">
        <f>IF(GV13=GW13,"УРА!","ЛОЖЬ")</f>
        <v>УРА!</v>
      </c>
      <c r="GY13" s="111">
        <f>BZ13+CV13</f>
        <v>264</v>
      </c>
      <c r="GZ13" s="104">
        <f>HB13+HC13+HD13+HF13</f>
        <v>264</v>
      </c>
      <c r="HA13" s="105" t="str">
        <f>IF(GY13&gt;=GZ13,"УРА!","ЛОЖЬ")</f>
        <v>УРА!</v>
      </c>
      <c r="HB13" s="111">
        <f t="shared" si="90"/>
        <v>130</v>
      </c>
      <c r="HC13" s="111">
        <f t="shared" si="90"/>
        <v>0</v>
      </c>
      <c r="HD13" s="111">
        <f t="shared" si="90"/>
        <v>14</v>
      </c>
      <c r="HE13" s="111">
        <f t="shared" si="90"/>
        <v>0</v>
      </c>
      <c r="HF13" s="111">
        <f t="shared" si="90"/>
        <v>120</v>
      </c>
      <c r="HG13" s="111">
        <f>HH13+HI13+HJ13</f>
        <v>0</v>
      </c>
      <c r="HH13" s="111">
        <f t="shared" si="91"/>
        <v>0</v>
      </c>
      <c r="HI13" s="111">
        <f t="shared" si="91"/>
        <v>0</v>
      </c>
      <c r="HJ13" s="111">
        <f t="shared" si="91"/>
        <v>0</v>
      </c>
      <c r="HK13" s="113">
        <f t="shared" si="92"/>
        <v>451.1</v>
      </c>
      <c r="HL13" s="118">
        <f t="shared" si="92"/>
        <v>451.1</v>
      </c>
      <c r="HM13" s="113">
        <f>F13+AB13+AX13+BT13+CP13+DL13+EH13+FD13+FX13</f>
        <v>53.3</v>
      </c>
      <c r="HN13" s="113">
        <f>G13+AC13+AY13+BU13+CQ13+DM13+EI13+FE13</f>
        <v>377.7</v>
      </c>
      <c r="HO13" s="113">
        <f t="shared" si="93"/>
        <v>485</v>
      </c>
      <c r="HP13" s="113">
        <f t="shared" si="93"/>
        <v>485</v>
      </c>
      <c r="HQ13" s="115">
        <f>HS13+HY13</f>
        <v>485</v>
      </c>
      <c r="HR13" s="105" t="str">
        <f>IF(HP13=HQ13,"УРА!","ЛОЖЬ")</f>
        <v>УРА!</v>
      </c>
      <c r="HS13" s="111">
        <f>L13+AH13+BD13+BZ13+CV13+DR13+EN13+FJ13+GC13</f>
        <v>424</v>
      </c>
      <c r="HT13" s="107">
        <f t="shared" si="94"/>
        <v>130</v>
      </c>
      <c r="HU13" s="107">
        <f t="shared" si="94"/>
        <v>0</v>
      </c>
      <c r="HV13" s="107">
        <f t="shared" si="94"/>
        <v>59</v>
      </c>
      <c r="HW13" s="107">
        <v>0</v>
      </c>
      <c r="HX13" s="107">
        <f t="shared" si="95"/>
        <v>235</v>
      </c>
      <c r="HY13" s="107">
        <f t="shared" si="95"/>
        <v>61</v>
      </c>
      <c r="HZ13" s="107">
        <f>SUM(IA13:IC13)</f>
        <v>61</v>
      </c>
      <c r="IA13" s="107">
        <f t="shared" si="96"/>
        <v>61</v>
      </c>
      <c r="IB13" s="107">
        <f t="shared" si="96"/>
        <v>0</v>
      </c>
      <c r="IC13" s="107">
        <f>W13+AS13+BO13+CK13+DG13+EC13+EY13+FU13+GN13</f>
        <v>0</v>
      </c>
      <c r="ID13" s="103">
        <f t="shared" si="97"/>
        <v>0</v>
      </c>
      <c r="IE13" s="103">
        <f t="shared" si="97"/>
        <v>0</v>
      </c>
      <c r="IF13" s="103">
        <f>F13+FX13</f>
        <v>0</v>
      </c>
      <c r="IG13" s="103">
        <f>G13</f>
        <v>0</v>
      </c>
      <c r="IH13" s="103">
        <f t="shared" si="98"/>
        <v>0</v>
      </c>
      <c r="II13" s="103">
        <f t="shared" si="98"/>
        <v>0</v>
      </c>
      <c r="IJ13" s="103">
        <f>L13+GC13</f>
        <v>0</v>
      </c>
      <c r="IK13" s="103">
        <f>Q13+GH13</f>
        <v>0</v>
      </c>
      <c r="IL13" s="103">
        <f t="shared" si="99"/>
        <v>0</v>
      </c>
      <c r="IM13" s="103">
        <f t="shared" si="99"/>
        <v>0</v>
      </c>
      <c r="IN13" s="103">
        <f>W13+GN13</f>
        <v>0</v>
      </c>
      <c r="IO13" s="291"/>
      <c r="IP13" s="291"/>
      <c r="IQ13" s="291"/>
      <c r="IR13" s="114"/>
      <c r="IS13" s="114"/>
      <c r="IT13" s="114"/>
    </row>
    <row r="14" spans="1:254" s="75" customFormat="1" ht="18" customHeight="1">
      <c r="A14" s="292" t="s">
        <v>353</v>
      </c>
      <c r="B14" s="103"/>
      <c r="C14" s="103"/>
      <c r="D14" s="104">
        <f t="shared" si="0"/>
        <v>0</v>
      </c>
      <c r="E14" s="64" t="str">
        <f t="shared" si="1"/>
        <v>УРА!</v>
      </c>
      <c r="F14" s="103"/>
      <c r="G14" s="103"/>
      <c r="H14" s="103"/>
      <c r="I14" s="103"/>
      <c r="J14" s="104">
        <f t="shared" si="2"/>
        <v>0</v>
      </c>
      <c r="K14" s="105" t="str">
        <f t="shared" si="3"/>
        <v>УРА!</v>
      </c>
      <c r="L14" s="103"/>
      <c r="M14" s="104">
        <f t="shared" si="4"/>
        <v>0</v>
      </c>
      <c r="N14" s="105" t="str">
        <f t="shared" si="5"/>
        <v>УРА!</v>
      </c>
      <c r="O14" s="105"/>
      <c r="P14" s="105"/>
      <c r="Q14" s="103"/>
      <c r="R14" s="103"/>
      <c r="S14" s="103"/>
      <c r="T14" s="106"/>
      <c r="U14" s="106"/>
      <c r="V14" s="106"/>
      <c r="W14" s="103"/>
      <c r="X14" s="103">
        <v>44</v>
      </c>
      <c r="Y14" s="103">
        <v>44</v>
      </c>
      <c r="Z14" s="104">
        <f t="shared" si="6"/>
        <v>40</v>
      </c>
      <c r="AA14" s="105" t="str">
        <f t="shared" si="7"/>
        <v>УРА!</v>
      </c>
      <c r="AB14" s="103">
        <v>37</v>
      </c>
      <c r="AC14" s="103">
        <v>3</v>
      </c>
      <c r="AD14" s="332">
        <v>28</v>
      </c>
      <c r="AE14" s="332">
        <v>28</v>
      </c>
      <c r="AF14" s="393">
        <f t="shared" si="8"/>
        <v>28</v>
      </c>
      <c r="AG14" s="394" t="str">
        <f t="shared" si="9"/>
        <v>УРА!</v>
      </c>
      <c r="AH14" s="332">
        <v>24</v>
      </c>
      <c r="AI14" s="395">
        <f t="shared" si="10"/>
        <v>19</v>
      </c>
      <c r="AJ14" s="394" t="str">
        <f t="shared" si="11"/>
        <v>УРА!</v>
      </c>
      <c r="AK14" s="332"/>
      <c r="AL14" s="332">
        <v>0</v>
      </c>
      <c r="AM14" s="332">
        <v>12</v>
      </c>
      <c r="AN14" s="332"/>
      <c r="AO14" s="332">
        <v>7</v>
      </c>
      <c r="AP14" s="332">
        <v>4</v>
      </c>
      <c r="AQ14" s="103">
        <v>4</v>
      </c>
      <c r="AR14" s="103"/>
      <c r="AS14" s="103">
        <v>0</v>
      </c>
      <c r="AT14" s="103"/>
      <c r="AU14" s="103"/>
      <c r="AV14" s="104">
        <v>0</v>
      </c>
      <c r="AW14" s="105" t="str">
        <f t="shared" si="12"/>
        <v>УРА!</v>
      </c>
      <c r="AX14" s="103"/>
      <c r="AY14" s="103"/>
      <c r="AZ14" s="103"/>
      <c r="BA14" s="103"/>
      <c r="BB14" s="104">
        <v>0</v>
      </c>
      <c r="BC14" s="105" t="str">
        <f t="shared" si="13"/>
        <v>УРА!</v>
      </c>
      <c r="BD14" s="103"/>
      <c r="BE14" s="104">
        <v>0</v>
      </c>
      <c r="BF14" s="105" t="str">
        <f t="shared" si="14"/>
        <v>УРА!</v>
      </c>
      <c r="BG14" s="103"/>
      <c r="BH14" s="103"/>
      <c r="BI14" s="103"/>
      <c r="BJ14" s="103"/>
      <c r="BK14" s="103"/>
      <c r="BL14" s="103"/>
      <c r="BM14" s="103"/>
      <c r="BN14" s="103"/>
      <c r="BO14" s="103"/>
      <c r="BP14" s="103">
        <v>516</v>
      </c>
      <c r="BQ14" s="103">
        <v>516</v>
      </c>
      <c r="BR14" s="104">
        <f t="shared" si="15"/>
        <v>478</v>
      </c>
      <c r="BS14" s="105" t="str">
        <f t="shared" si="16"/>
        <v>УРА!</v>
      </c>
      <c r="BT14" s="103">
        <v>0</v>
      </c>
      <c r="BU14" s="103">
        <v>478</v>
      </c>
      <c r="BV14" s="103">
        <v>762</v>
      </c>
      <c r="BW14" s="103">
        <v>762</v>
      </c>
      <c r="BX14" s="104">
        <f t="shared" si="17"/>
        <v>762</v>
      </c>
      <c r="BY14" s="105" t="str">
        <f t="shared" si="18"/>
        <v>УРА!</v>
      </c>
      <c r="BZ14" s="103">
        <v>680</v>
      </c>
      <c r="CA14" s="104">
        <f t="shared" si="19"/>
        <v>620</v>
      </c>
      <c r="CB14" s="105" t="str">
        <f t="shared" si="20"/>
        <v>УРА!</v>
      </c>
      <c r="CC14" s="103">
        <v>331</v>
      </c>
      <c r="CD14" s="103">
        <v>4</v>
      </c>
      <c r="CE14" s="103">
        <v>29</v>
      </c>
      <c r="CF14" s="103"/>
      <c r="CG14" s="103">
        <v>256</v>
      </c>
      <c r="CH14" s="103">
        <v>82</v>
      </c>
      <c r="CI14" s="332">
        <v>82</v>
      </c>
      <c r="CJ14" s="332"/>
      <c r="CK14" s="332">
        <v>0</v>
      </c>
      <c r="CL14" s="103"/>
      <c r="CM14" s="103"/>
      <c r="CN14" s="104">
        <v>0</v>
      </c>
      <c r="CO14" s="64" t="str">
        <f t="shared" si="21"/>
        <v>УРА!</v>
      </c>
      <c r="CP14" s="103"/>
      <c r="CQ14" s="103"/>
      <c r="CR14" s="103"/>
      <c r="CS14" s="103"/>
      <c r="CT14" s="104">
        <v>0</v>
      </c>
      <c r="CU14" s="109" t="str">
        <f t="shared" si="22"/>
        <v>УРА!</v>
      </c>
      <c r="CV14" s="103"/>
      <c r="CW14" s="104">
        <v>0</v>
      </c>
      <c r="CX14" s="105" t="str">
        <f t="shared" si="23"/>
        <v>УРА!</v>
      </c>
      <c r="CY14" s="103"/>
      <c r="CZ14" s="103"/>
      <c r="DA14" s="103"/>
      <c r="DB14" s="103"/>
      <c r="DC14" s="103"/>
      <c r="DD14" s="103">
        <v>0</v>
      </c>
      <c r="DE14" s="103"/>
      <c r="DF14" s="103"/>
      <c r="DG14" s="103"/>
      <c r="DH14" s="103"/>
      <c r="DI14" s="103"/>
      <c r="DJ14" s="104">
        <v>0</v>
      </c>
      <c r="DK14" s="105" t="str">
        <f t="shared" si="24"/>
        <v>УРА!</v>
      </c>
      <c r="DL14" s="103"/>
      <c r="DM14" s="103"/>
      <c r="DN14" s="103"/>
      <c r="DO14" s="103"/>
      <c r="DP14" s="104">
        <v>0</v>
      </c>
      <c r="DQ14" s="105" t="str">
        <f t="shared" si="25"/>
        <v>УРА!</v>
      </c>
      <c r="DR14" s="103"/>
      <c r="DS14" s="104">
        <v>0</v>
      </c>
      <c r="DT14" s="105" t="str">
        <f t="shared" si="26"/>
        <v>УРА!</v>
      </c>
      <c r="DU14" s="103"/>
      <c r="DV14" s="103"/>
      <c r="DW14" s="103"/>
      <c r="DX14" s="103"/>
      <c r="DY14" s="103"/>
      <c r="DZ14" s="103">
        <v>0</v>
      </c>
      <c r="EA14" s="103"/>
      <c r="EB14" s="103"/>
      <c r="EC14" s="103"/>
      <c r="ED14" s="103"/>
      <c r="EE14" s="103"/>
      <c r="EF14" s="104">
        <v>0</v>
      </c>
      <c r="EG14" s="105" t="str">
        <f t="shared" si="27"/>
        <v>УРА!</v>
      </c>
      <c r="EH14" s="103"/>
      <c r="EI14" s="103"/>
      <c r="EJ14" s="103"/>
      <c r="EK14" s="103"/>
      <c r="EL14" s="103"/>
      <c r="EM14" s="105" t="str">
        <f t="shared" si="28"/>
        <v>УРА!</v>
      </c>
      <c r="EN14" s="103"/>
      <c r="EO14" s="103"/>
      <c r="EP14" s="105" t="str">
        <f t="shared" si="29"/>
        <v>УРА!</v>
      </c>
      <c r="EQ14" s="103"/>
      <c r="ER14" s="103"/>
      <c r="ES14" s="103"/>
      <c r="ET14" s="103"/>
      <c r="EU14" s="103"/>
      <c r="EV14" s="103">
        <v>0</v>
      </c>
      <c r="EW14" s="103"/>
      <c r="EX14" s="103"/>
      <c r="EY14" s="103"/>
      <c r="EZ14" s="103">
        <v>0</v>
      </c>
      <c r="FA14" s="103">
        <v>0</v>
      </c>
      <c r="FB14" s="104">
        <f t="shared" si="30"/>
        <v>0</v>
      </c>
      <c r="FC14" s="105" t="str">
        <f t="shared" si="31"/>
        <v>УРА!</v>
      </c>
      <c r="FD14" s="103">
        <v>0</v>
      </c>
      <c r="FE14" s="103">
        <v>0</v>
      </c>
      <c r="FF14" s="103">
        <v>0</v>
      </c>
      <c r="FG14" s="103">
        <v>0</v>
      </c>
      <c r="FH14" s="104">
        <f t="shared" si="32"/>
        <v>0</v>
      </c>
      <c r="FI14" s="105" t="str">
        <f t="shared" si="33"/>
        <v>УРА!</v>
      </c>
      <c r="FJ14" s="103">
        <v>0</v>
      </c>
      <c r="FK14" s="104">
        <f t="shared" si="34"/>
        <v>0</v>
      </c>
      <c r="FL14" s="105" t="str">
        <f t="shared" si="35"/>
        <v>УРА!</v>
      </c>
      <c r="FM14" s="103"/>
      <c r="FN14" s="103"/>
      <c r="FO14" s="103"/>
      <c r="FP14" s="103"/>
      <c r="FQ14" s="103">
        <v>0</v>
      </c>
      <c r="FR14" s="103">
        <v>0</v>
      </c>
      <c r="FS14" s="103"/>
      <c r="FT14" s="103"/>
      <c r="FU14" s="103"/>
      <c r="FV14" s="103"/>
      <c r="FW14" s="103"/>
      <c r="FX14" s="103"/>
      <c r="FY14" s="103"/>
      <c r="FZ14" s="106"/>
      <c r="GA14" s="104">
        <v>0</v>
      </c>
      <c r="GB14" s="105" t="str">
        <f t="shared" si="36"/>
        <v>УРА!</v>
      </c>
      <c r="GC14" s="103"/>
      <c r="GD14" s="104">
        <v>0</v>
      </c>
      <c r="GE14" s="105" t="str">
        <f t="shared" si="37"/>
        <v>УРА!</v>
      </c>
      <c r="GF14" s="103"/>
      <c r="GG14" s="103"/>
      <c r="GH14" s="103"/>
      <c r="GI14" s="103"/>
      <c r="GJ14" s="103"/>
      <c r="GK14" s="103"/>
      <c r="GL14" s="103"/>
      <c r="GM14" s="103"/>
      <c r="GN14" s="103"/>
      <c r="GO14" s="111">
        <f t="shared" si="38"/>
        <v>516</v>
      </c>
      <c r="GP14" s="111">
        <f t="shared" si="39"/>
        <v>516</v>
      </c>
      <c r="GQ14" s="112">
        <f t="shared" si="40"/>
        <v>478</v>
      </c>
      <c r="GR14" s="105" t="str">
        <f t="shared" si="41"/>
        <v>УРА!</v>
      </c>
      <c r="GS14" s="111">
        <f t="shared" si="42"/>
        <v>0</v>
      </c>
      <c r="GT14" s="111">
        <f t="shared" si="43"/>
        <v>478</v>
      </c>
      <c r="GU14" s="111">
        <f t="shared" si="44"/>
        <v>762</v>
      </c>
      <c r="GV14" s="111">
        <f t="shared" si="45"/>
        <v>762</v>
      </c>
      <c r="GW14" s="104">
        <f t="shared" si="46"/>
        <v>762</v>
      </c>
      <c r="GX14" s="105" t="str">
        <f t="shared" si="47"/>
        <v>УРА!</v>
      </c>
      <c r="GY14" s="111">
        <f t="shared" si="48"/>
        <v>680</v>
      </c>
      <c r="GZ14" s="104">
        <f t="shared" si="49"/>
        <v>620</v>
      </c>
      <c r="HA14" s="105" t="str">
        <f t="shared" si="50"/>
        <v>УРА!</v>
      </c>
      <c r="HB14" s="111">
        <f t="shared" si="51"/>
        <v>331</v>
      </c>
      <c r="HC14" s="111">
        <f t="shared" si="52"/>
        <v>4</v>
      </c>
      <c r="HD14" s="111">
        <f t="shared" si="53"/>
        <v>29</v>
      </c>
      <c r="HE14" s="111">
        <v>0</v>
      </c>
      <c r="HF14" s="111">
        <f t="shared" si="55"/>
        <v>256</v>
      </c>
      <c r="HG14" s="111">
        <f t="shared" si="56"/>
        <v>82</v>
      </c>
      <c r="HH14" s="111">
        <f t="shared" si="57"/>
        <v>82</v>
      </c>
      <c r="HI14" s="111">
        <f t="shared" si="58"/>
        <v>0</v>
      </c>
      <c r="HJ14" s="111">
        <f t="shared" si="59"/>
        <v>0</v>
      </c>
      <c r="HK14" s="113">
        <f t="shared" si="60"/>
        <v>560</v>
      </c>
      <c r="HL14" s="118">
        <f t="shared" si="61"/>
        <v>560</v>
      </c>
      <c r="HM14" s="113">
        <f t="shared" si="62"/>
        <v>37</v>
      </c>
      <c r="HN14" s="113">
        <f t="shared" si="87"/>
        <v>481</v>
      </c>
      <c r="HO14" s="113">
        <f t="shared" si="63"/>
        <v>790</v>
      </c>
      <c r="HP14" s="113">
        <f t="shared" si="64"/>
        <v>790</v>
      </c>
      <c r="HQ14" s="115">
        <f t="shared" si="65"/>
        <v>790</v>
      </c>
      <c r="HR14" s="105" t="str">
        <f t="shared" si="66"/>
        <v>УРА!</v>
      </c>
      <c r="HS14" s="111">
        <f t="shared" si="67"/>
        <v>704</v>
      </c>
      <c r="HT14" s="107">
        <f t="shared" si="68"/>
        <v>331</v>
      </c>
      <c r="HU14" s="107">
        <f t="shared" si="69"/>
        <v>4</v>
      </c>
      <c r="HV14" s="107">
        <f t="shared" si="70"/>
        <v>41</v>
      </c>
      <c r="HW14" s="107">
        <v>0</v>
      </c>
      <c r="HX14" s="107">
        <f t="shared" si="71"/>
        <v>263</v>
      </c>
      <c r="HY14" s="107">
        <f t="shared" si="72"/>
        <v>86</v>
      </c>
      <c r="HZ14" s="107">
        <f t="shared" si="73"/>
        <v>86</v>
      </c>
      <c r="IA14" s="107">
        <f t="shared" si="74"/>
        <v>86</v>
      </c>
      <c r="IB14" s="107">
        <f t="shared" si="74"/>
        <v>0</v>
      </c>
      <c r="IC14" s="107">
        <f t="shared" si="75"/>
        <v>0</v>
      </c>
      <c r="ID14" s="103">
        <f t="shared" si="76"/>
        <v>0</v>
      </c>
      <c r="IE14" s="103">
        <f t="shared" si="77"/>
        <v>0</v>
      </c>
      <c r="IF14" s="103">
        <f t="shared" si="78"/>
        <v>0</v>
      </c>
      <c r="IG14" s="103">
        <f t="shared" si="79"/>
        <v>0</v>
      </c>
      <c r="IH14" s="103">
        <f t="shared" si="80"/>
        <v>0</v>
      </c>
      <c r="II14" s="103">
        <f t="shared" si="81"/>
        <v>0</v>
      </c>
      <c r="IJ14" s="103">
        <f t="shared" si="82"/>
        <v>0</v>
      </c>
      <c r="IK14" s="103">
        <f t="shared" si="83"/>
        <v>0</v>
      </c>
      <c r="IL14" s="103">
        <f t="shared" si="84"/>
        <v>0</v>
      </c>
      <c r="IM14" s="103">
        <f t="shared" si="85"/>
        <v>0</v>
      </c>
      <c r="IN14" s="103">
        <f t="shared" si="86"/>
        <v>0</v>
      </c>
      <c r="IO14" s="291"/>
      <c r="IP14" s="291"/>
      <c r="IQ14" s="291"/>
      <c r="IR14" s="114"/>
      <c r="IS14" s="114"/>
      <c r="IT14" s="114"/>
    </row>
    <row r="15" spans="1:254" s="75" customFormat="1" ht="18" customHeight="1">
      <c r="A15" s="151" t="s">
        <v>345</v>
      </c>
      <c r="B15" s="103"/>
      <c r="C15" s="103"/>
      <c r="D15" s="104">
        <f t="shared" si="0"/>
        <v>0</v>
      </c>
      <c r="E15" s="64" t="str">
        <f t="shared" si="1"/>
        <v>УРА!</v>
      </c>
      <c r="F15" s="103"/>
      <c r="G15" s="103"/>
      <c r="H15" s="103"/>
      <c r="I15" s="103"/>
      <c r="J15" s="104">
        <f t="shared" si="2"/>
        <v>0</v>
      </c>
      <c r="K15" s="105" t="str">
        <f t="shared" si="3"/>
        <v>УРА!</v>
      </c>
      <c r="L15" s="103"/>
      <c r="M15" s="104">
        <f t="shared" si="4"/>
        <v>0</v>
      </c>
      <c r="N15" s="105" t="str">
        <f t="shared" si="5"/>
        <v>УРА!</v>
      </c>
      <c r="O15" s="105"/>
      <c r="P15" s="105"/>
      <c r="Q15" s="103"/>
      <c r="R15" s="103"/>
      <c r="S15" s="103"/>
      <c r="T15" s="106"/>
      <c r="U15" s="103"/>
      <c r="V15" s="103"/>
      <c r="W15" s="103"/>
      <c r="X15" s="103">
        <v>21</v>
      </c>
      <c r="Y15" s="103">
        <v>21</v>
      </c>
      <c r="Z15" s="104">
        <f t="shared" si="6"/>
        <v>20.8</v>
      </c>
      <c r="AA15" s="105" t="str">
        <f t="shared" si="7"/>
        <v>УРА!</v>
      </c>
      <c r="AB15" s="103">
        <v>16.8</v>
      </c>
      <c r="AC15" s="103">
        <v>4</v>
      </c>
      <c r="AD15" s="332">
        <v>122</v>
      </c>
      <c r="AE15" s="332">
        <v>122</v>
      </c>
      <c r="AF15" s="393">
        <f t="shared" si="8"/>
        <v>122</v>
      </c>
      <c r="AG15" s="394" t="str">
        <f t="shared" si="9"/>
        <v>УРА!</v>
      </c>
      <c r="AH15" s="332">
        <v>62</v>
      </c>
      <c r="AI15" s="395">
        <f t="shared" si="10"/>
        <v>62</v>
      </c>
      <c r="AJ15" s="394" t="str">
        <f t="shared" si="11"/>
        <v>УРА!</v>
      </c>
      <c r="AK15" s="332"/>
      <c r="AL15" s="332"/>
      <c r="AM15" s="332">
        <v>0</v>
      </c>
      <c r="AN15" s="332"/>
      <c r="AO15" s="332">
        <v>62</v>
      </c>
      <c r="AP15" s="332">
        <v>60</v>
      </c>
      <c r="AQ15" s="103">
        <v>60</v>
      </c>
      <c r="AR15" s="103"/>
      <c r="AS15" s="103"/>
      <c r="AT15" s="103"/>
      <c r="AU15" s="103"/>
      <c r="AV15" s="104"/>
      <c r="AW15" s="105" t="str">
        <f t="shared" si="12"/>
        <v>УРА!</v>
      </c>
      <c r="AX15" s="103"/>
      <c r="AY15" s="103"/>
      <c r="AZ15" s="103"/>
      <c r="BA15" s="103"/>
      <c r="BB15" s="104"/>
      <c r="BC15" s="105" t="str">
        <f t="shared" si="13"/>
        <v>УРА!</v>
      </c>
      <c r="BD15" s="103"/>
      <c r="BE15" s="104"/>
      <c r="BF15" s="105" t="str">
        <f t="shared" si="14"/>
        <v>УРА!</v>
      </c>
      <c r="BG15" s="103"/>
      <c r="BH15" s="103"/>
      <c r="BI15" s="103"/>
      <c r="BJ15" s="103"/>
      <c r="BK15" s="103"/>
      <c r="BL15" s="103"/>
      <c r="BM15" s="103"/>
      <c r="BN15" s="103"/>
      <c r="BO15" s="103"/>
      <c r="BP15" s="103">
        <v>170</v>
      </c>
      <c r="BQ15" s="103">
        <v>170</v>
      </c>
      <c r="BR15" s="104">
        <f t="shared" si="15"/>
        <v>170</v>
      </c>
      <c r="BS15" s="105" t="str">
        <f t="shared" si="16"/>
        <v>УРА!</v>
      </c>
      <c r="BT15" s="103"/>
      <c r="BU15" s="103">
        <v>170</v>
      </c>
      <c r="BV15" s="103">
        <v>442</v>
      </c>
      <c r="BW15" s="103">
        <v>442</v>
      </c>
      <c r="BX15" s="104">
        <f t="shared" si="17"/>
        <v>442</v>
      </c>
      <c r="BY15" s="105" t="str">
        <f t="shared" si="18"/>
        <v>УРА!</v>
      </c>
      <c r="BZ15" s="103">
        <v>382</v>
      </c>
      <c r="CA15" s="104">
        <f t="shared" si="19"/>
        <v>382</v>
      </c>
      <c r="CB15" s="105" t="str">
        <f t="shared" si="20"/>
        <v>УРА!</v>
      </c>
      <c r="CC15" s="103">
        <v>158</v>
      </c>
      <c r="CD15" s="103">
        <v>0</v>
      </c>
      <c r="CE15" s="103">
        <v>0</v>
      </c>
      <c r="CF15" s="103"/>
      <c r="CG15" s="103">
        <v>224</v>
      </c>
      <c r="CH15" s="103">
        <v>60</v>
      </c>
      <c r="CI15" s="332">
        <v>60</v>
      </c>
      <c r="CJ15" s="332"/>
      <c r="CK15" s="332"/>
      <c r="CL15" s="103"/>
      <c r="CM15" s="103"/>
      <c r="CN15" s="104"/>
      <c r="CO15" s="64" t="str">
        <f t="shared" si="21"/>
        <v>УРА!</v>
      </c>
      <c r="CP15" s="103"/>
      <c r="CQ15" s="103"/>
      <c r="CR15" s="103"/>
      <c r="CS15" s="108"/>
      <c r="CT15" s="104"/>
      <c r="CU15" s="109" t="str">
        <f t="shared" si="22"/>
        <v>УРА!</v>
      </c>
      <c r="CV15" s="103"/>
      <c r="CW15" s="104"/>
      <c r="CX15" s="105" t="str">
        <f t="shared" si="23"/>
        <v>УРА!</v>
      </c>
      <c r="CY15" s="103"/>
      <c r="CZ15" s="103"/>
      <c r="DA15" s="110"/>
      <c r="DB15" s="110"/>
      <c r="DC15" s="103"/>
      <c r="DD15" s="103"/>
      <c r="DE15" s="103"/>
      <c r="DF15" s="103"/>
      <c r="DG15" s="103"/>
      <c r="DH15" s="103"/>
      <c r="DI15" s="103"/>
      <c r="DJ15" s="104"/>
      <c r="DK15" s="105" t="str">
        <f t="shared" si="24"/>
        <v>УРА!</v>
      </c>
      <c r="DL15" s="103"/>
      <c r="DM15" s="103"/>
      <c r="DN15" s="103"/>
      <c r="DO15" s="103"/>
      <c r="DP15" s="104"/>
      <c r="DQ15" s="105" t="str">
        <f t="shared" si="25"/>
        <v>УРА!</v>
      </c>
      <c r="DR15" s="103"/>
      <c r="DS15" s="104"/>
      <c r="DT15" s="105" t="str">
        <f t="shared" si="26"/>
        <v>УРА!</v>
      </c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4"/>
      <c r="EG15" s="105" t="str">
        <f t="shared" si="27"/>
        <v>УРА!</v>
      </c>
      <c r="EH15" s="103"/>
      <c r="EI15" s="103"/>
      <c r="EJ15" s="103"/>
      <c r="EK15" s="103"/>
      <c r="EL15" s="103"/>
      <c r="EM15" s="105" t="str">
        <f t="shared" si="28"/>
        <v>УРА!</v>
      </c>
      <c r="EN15" s="103"/>
      <c r="EO15" s="103"/>
      <c r="EP15" s="105" t="str">
        <f t="shared" si="29"/>
        <v>УРА!</v>
      </c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4">
        <f t="shared" si="30"/>
        <v>0</v>
      </c>
      <c r="FC15" s="105" t="str">
        <f t="shared" si="31"/>
        <v>УРА!</v>
      </c>
      <c r="FD15" s="103"/>
      <c r="FE15" s="103"/>
      <c r="FF15" s="103"/>
      <c r="FG15" s="103"/>
      <c r="FH15" s="104">
        <f t="shared" si="32"/>
        <v>0</v>
      </c>
      <c r="FI15" s="105" t="str">
        <f t="shared" si="33"/>
        <v>УРА!</v>
      </c>
      <c r="FJ15" s="103"/>
      <c r="FK15" s="104">
        <f t="shared" si="34"/>
        <v>0</v>
      </c>
      <c r="FL15" s="105" t="str">
        <f t="shared" si="35"/>
        <v>УРА!</v>
      </c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4"/>
      <c r="GB15" s="105" t="str">
        <f t="shared" si="36"/>
        <v>УРА!</v>
      </c>
      <c r="GC15" s="103"/>
      <c r="GD15" s="104"/>
      <c r="GE15" s="105" t="str">
        <f t="shared" si="37"/>
        <v>УРА!</v>
      </c>
      <c r="GF15" s="103"/>
      <c r="GG15" s="103"/>
      <c r="GH15" s="103"/>
      <c r="GI15" s="103"/>
      <c r="GJ15" s="103"/>
      <c r="GK15" s="103"/>
      <c r="GL15" s="103"/>
      <c r="GM15" s="103"/>
      <c r="GN15" s="103"/>
      <c r="GO15" s="111">
        <f t="shared" si="38"/>
        <v>170</v>
      </c>
      <c r="GP15" s="111">
        <f t="shared" si="39"/>
        <v>170</v>
      </c>
      <c r="GQ15" s="112">
        <f t="shared" si="40"/>
        <v>170</v>
      </c>
      <c r="GR15" s="105" t="str">
        <f t="shared" si="41"/>
        <v>УРА!</v>
      </c>
      <c r="GS15" s="111">
        <f t="shared" si="42"/>
        <v>0</v>
      </c>
      <c r="GT15" s="111">
        <f t="shared" si="43"/>
        <v>170</v>
      </c>
      <c r="GU15" s="111">
        <f t="shared" si="44"/>
        <v>442</v>
      </c>
      <c r="GV15" s="111">
        <f t="shared" si="45"/>
        <v>442</v>
      </c>
      <c r="GW15" s="104">
        <f t="shared" si="46"/>
        <v>442</v>
      </c>
      <c r="GX15" s="105" t="str">
        <f t="shared" si="47"/>
        <v>УРА!</v>
      </c>
      <c r="GY15" s="111">
        <f t="shared" si="48"/>
        <v>382</v>
      </c>
      <c r="GZ15" s="104">
        <f t="shared" si="49"/>
        <v>382</v>
      </c>
      <c r="HA15" s="105" t="str">
        <f t="shared" si="50"/>
        <v>УРА!</v>
      </c>
      <c r="HB15" s="111">
        <f t="shared" si="51"/>
        <v>158</v>
      </c>
      <c r="HC15" s="111">
        <f t="shared" si="52"/>
        <v>0</v>
      </c>
      <c r="HD15" s="111">
        <f t="shared" si="53"/>
        <v>0</v>
      </c>
      <c r="HE15" s="111"/>
      <c r="HF15" s="111">
        <f t="shared" si="55"/>
        <v>224</v>
      </c>
      <c r="HG15" s="111">
        <f t="shared" si="56"/>
        <v>60</v>
      </c>
      <c r="HH15" s="111">
        <f t="shared" si="57"/>
        <v>60</v>
      </c>
      <c r="HI15" s="111">
        <f t="shared" si="58"/>
        <v>0</v>
      </c>
      <c r="HJ15" s="111">
        <f t="shared" si="59"/>
        <v>0</v>
      </c>
      <c r="HK15" s="113">
        <f t="shared" si="60"/>
        <v>191</v>
      </c>
      <c r="HL15" s="118">
        <f t="shared" si="61"/>
        <v>191</v>
      </c>
      <c r="HM15" s="113">
        <f t="shared" si="62"/>
        <v>16.8</v>
      </c>
      <c r="HN15" s="113">
        <f t="shared" si="87"/>
        <v>174</v>
      </c>
      <c r="HO15" s="113">
        <f t="shared" si="63"/>
        <v>564</v>
      </c>
      <c r="HP15" s="113">
        <f t="shared" si="64"/>
        <v>564</v>
      </c>
      <c r="HQ15" s="115">
        <f t="shared" si="65"/>
        <v>564</v>
      </c>
      <c r="HR15" s="105" t="str">
        <f t="shared" si="66"/>
        <v>УРА!</v>
      </c>
      <c r="HS15" s="111">
        <f t="shared" si="67"/>
        <v>444</v>
      </c>
      <c r="HT15" s="107">
        <f t="shared" si="68"/>
        <v>158</v>
      </c>
      <c r="HU15" s="107">
        <f t="shared" si="69"/>
        <v>0</v>
      </c>
      <c r="HV15" s="107">
        <f t="shared" si="70"/>
        <v>0</v>
      </c>
      <c r="HW15" s="107"/>
      <c r="HX15" s="107">
        <f t="shared" si="71"/>
        <v>286</v>
      </c>
      <c r="HY15" s="107">
        <f t="shared" si="72"/>
        <v>120</v>
      </c>
      <c r="HZ15" s="107">
        <f t="shared" si="73"/>
        <v>120</v>
      </c>
      <c r="IA15" s="107">
        <f t="shared" si="74"/>
        <v>120</v>
      </c>
      <c r="IB15" s="107">
        <f t="shared" si="74"/>
        <v>0</v>
      </c>
      <c r="IC15" s="107">
        <f t="shared" si="75"/>
        <v>0</v>
      </c>
      <c r="ID15" s="103">
        <f t="shared" si="76"/>
        <v>0</v>
      </c>
      <c r="IE15" s="103">
        <f t="shared" si="77"/>
        <v>0</v>
      </c>
      <c r="IF15" s="103">
        <f t="shared" si="78"/>
        <v>0</v>
      </c>
      <c r="IG15" s="103">
        <f t="shared" si="79"/>
        <v>0</v>
      </c>
      <c r="IH15" s="103">
        <f t="shared" si="80"/>
        <v>0</v>
      </c>
      <c r="II15" s="103">
        <f t="shared" si="81"/>
        <v>0</v>
      </c>
      <c r="IJ15" s="103">
        <f t="shared" si="82"/>
        <v>0</v>
      </c>
      <c r="IK15" s="103">
        <f t="shared" si="83"/>
        <v>0</v>
      </c>
      <c r="IL15" s="103">
        <f t="shared" si="84"/>
        <v>0</v>
      </c>
      <c r="IM15" s="103">
        <f t="shared" si="85"/>
        <v>0</v>
      </c>
      <c r="IN15" s="103">
        <f t="shared" si="86"/>
        <v>0</v>
      </c>
      <c r="IO15" s="114"/>
      <c r="IP15" s="114"/>
      <c r="IQ15" s="114"/>
      <c r="IR15" s="116"/>
      <c r="IS15" s="116"/>
      <c r="IT15" s="116"/>
    </row>
    <row r="16" spans="1:254" s="75" customFormat="1" ht="17.25" customHeight="1">
      <c r="A16" s="292" t="s">
        <v>346</v>
      </c>
      <c r="B16" s="103"/>
      <c r="C16" s="103"/>
      <c r="D16" s="104">
        <f t="shared" si="0"/>
        <v>0</v>
      </c>
      <c r="E16" s="64" t="str">
        <f t="shared" si="1"/>
        <v>УРА!</v>
      </c>
      <c r="F16" s="103"/>
      <c r="G16" s="103"/>
      <c r="H16" s="103"/>
      <c r="I16" s="103"/>
      <c r="J16" s="104">
        <f t="shared" si="2"/>
        <v>0</v>
      </c>
      <c r="K16" s="105" t="str">
        <f t="shared" si="3"/>
        <v>УРА!</v>
      </c>
      <c r="L16" s="103"/>
      <c r="M16" s="104">
        <f t="shared" si="4"/>
        <v>0</v>
      </c>
      <c r="N16" s="105" t="str">
        <f t="shared" si="5"/>
        <v>УРА!</v>
      </c>
      <c r="O16" s="105"/>
      <c r="P16" s="105"/>
      <c r="Q16" s="103"/>
      <c r="R16" s="103">
        <v>0</v>
      </c>
      <c r="S16" s="103"/>
      <c r="T16" s="106"/>
      <c r="U16" s="103"/>
      <c r="V16" s="103"/>
      <c r="W16" s="103">
        <v>0</v>
      </c>
      <c r="X16" s="103">
        <v>80.900000000000006</v>
      </c>
      <c r="Y16" s="103">
        <v>80.900000000000006</v>
      </c>
      <c r="Z16" s="104">
        <f t="shared" si="6"/>
        <v>71.2</v>
      </c>
      <c r="AA16" s="105" t="str">
        <f t="shared" si="7"/>
        <v>УРА!</v>
      </c>
      <c r="AB16" s="103">
        <v>63.6</v>
      </c>
      <c r="AC16" s="103">
        <v>7.6</v>
      </c>
      <c r="AD16" s="332">
        <v>153</v>
      </c>
      <c r="AE16" s="332">
        <v>153</v>
      </c>
      <c r="AF16" s="393">
        <f t="shared" si="8"/>
        <v>153</v>
      </c>
      <c r="AG16" s="394" t="str">
        <f t="shared" si="9"/>
        <v>УРА!</v>
      </c>
      <c r="AH16" s="332">
        <v>145</v>
      </c>
      <c r="AI16" s="395">
        <f t="shared" si="10"/>
        <v>145</v>
      </c>
      <c r="AJ16" s="394" t="str">
        <f t="shared" si="11"/>
        <v>УРА!</v>
      </c>
      <c r="AK16" s="332">
        <v>0</v>
      </c>
      <c r="AL16" s="332"/>
      <c r="AM16" s="332">
        <v>36</v>
      </c>
      <c r="AN16" s="332" t="s">
        <v>367</v>
      </c>
      <c r="AO16" s="332">
        <v>109</v>
      </c>
      <c r="AP16" s="332">
        <v>8</v>
      </c>
      <c r="AQ16" s="103">
        <v>8</v>
      </c>
      <c r="AR16" s="103">
        <v>0</v>
      </c>
      <c r="AS16" s="103">
        <v>0</v>
      </c>
      <c r="AT16" s="103">
        <v>0</v>
      </c>
      <c r="AU16" s="103">
        <v>0</v>
      </c>
      <c r="AV16" s="104">
        <v>0</v>
      </c>
      <c r="AW16" s="105" t="str">
        <f t="shared" si="12"/>
        <v>УРА!</v>
      </c>
      <c r="AX16" s="103">
        <v>0</v>
      </c>
      <c r="AY16" s="103">
        <v>0</v>
      </c>
      <c r="AZ16" s="103">
        <v>0</v>
      </c>
      <c r="BA16" s="103">
        <v>0</v>
      </c>
      <c r="BB16" s="104">
        <v>0</v>
      </c>
      <c r="BC16" s="105" t="str">
        <f t="shared" si="13"/>
        <v>УРА!</v>
      </c>
      <c r="BD16" s="103">
        <v>0</v>
      </c>
      <c r="BE16" s="104">
        <v>0</v>
      </c>
      <c r="BF16" s="105" t="str">
        <f t="shared" si="14"/>
        <v>УРА!</v>
      </c>
      <c r="BG16" s="103">
        <v>0</v>
      </c>
      <c r="BH16" s="103">
        <v>0</v>
      </c>
      <c r="BI16" s="103">
        <v>0</v>
      </c>
      <c r="BJ16" s="103">
        <v>0</v>
      </c>
      <c r="BK16" s="103">
        <v>0</v>
      </c>
      <c r="BL16" s="103">
        <v>0</v>
      </c>
      <c r="BM16" s="103">
        <v>0</v>
      </c>
      <c r="BN16" s="103">
        <v>0</v>
      </c>
      <c r="BO16" s="103"/>
      <c r="BP16" s="103">
        <v>494</v>
      </c>
      <c r="BQ16" s="103">
        <v>494</v>
      </c>
      <c r="BR16" s="104">
        <f t="shared" si="15"/>
        <v>494</v>
      </c>
      <c r="BS16" s="105" t="str">
        <f t="shared" si="16"/>
        <v>УРА!</v>
      </c>
      <c r="BT16" s="103">
        <v>0</v>
      </c>
      <c r="BU16" s="103">
        <v>494</v>
      </c>
      <c r="BV16" s="103">
        <v>793</v>
      </c>
      <c r="BW16" s="103">
        <v>793</v>
      </c>
      <c r="BX16" s="104">
        <f t="shared" si="17"/>
        <v>793</v>
      </c>
      <c r="BY16" s="105" t="str">
        <f t="shared" si="18"/>
        <v>УРА!</v>
      </c>
      <c r="BZ16" s="103">
        <v>778</v>
      </c>
      <c r="CA16" s="104">
        <f t="shared" si="19"/>
        <v>778</v>
      </c>
      <c r="CB16" s="105" t="str">
        <f t="shared" si="20"/>
        <v>УРА!</v>
      </c>
      <c r="CC16" s="103">
        <v>390</v>
      </c>
      <c r="CD16" s="103">
        <v>2</v>
      </c>
      <c r="CE16" s="103">
        <v>38</v>
      </c>
      <c r="CF16" s="103">
        <v>0</v>
      </c>
      <c r="CG16" s="103">
        <v>348</v>
      </c>
      <c r="CH16" s="103">
        <v>15</v>
      </c>
      <c r="CI16" s="332">
        <v>15</v>
      </c>
      <c r="CJ16" s="332">
        <v>0</v>
      </c>
      <c r="CK16" s="332">
        <v>0</v>
      </c>
      <c r="CL16" s="103">
        <v>0</v>
      </c>
      <c r="CM16" s="103">
        <v>0</v>
      </c>
      <c r="CN16" s="104">
        <v>0</v>
      </c>
      <c r="CO16" s="64" t="str">
        <f t="shared" si="21"/>
        <v>УРА!</v>
      </c>
      <c r="CP16" s="103">
        <v>0</v>
      </c>
      <c r="CQ16" s="103">
        <v>0</v>
      </c>
      <c r="CR16" s="103">
        <v>0</v>
      </c>
      <c r="CS16" s="108">
        <v>0</v>
      </c>
      <c r="CT16" s="104">
        <v>0</v>
      </c>
      <c r="CU16" s="109" t="str">
        <f t="shared" si="22"/>
        <v>УРА!</v>
      </c>
      <c r="CV16" s="103">
        <v>0</v>
      </c>
      <c r="CW16" s="104">
        <v>0</v>
      </c>
      <c r="CX16" s="105" t="str">
        <f t="shared" si="23"/>
        <v>УРА!</v>
      </c>
      <c r="CY16" s="103">
        <v>0</v>
      </c>
      <c r="CZ16" s="103">
        <v>0</v>
      </c>
      <c r="DA16" s="110">
        <v>0</v>
      </c>
      <c r="DB16" s="110">
        <v>0</v>
      </c>
      <c r="DC16" s="103">
        <v>0</v>
      </c>
      <c r="DD16" s="103">
        <v>0</v>
      </c>
      <c r="DE16" s="103">
        <v>0</v>
      </c>
      <c r="DF16" s="103">
        <v>0</v>
      </c>
      <c r="DG16" s="103">
        <v>0</v>
      </c>
      <c r="DH16" s="103">
        <v>0</v>
      </c>
      <c r="DI16" s="103">
        <v>0</v>
      </c>
      <c r="DJ16" s="104">
        <v>0</v>
      </c>
      <c r="DK16" s="105" t="str">
        <f t="shared" si="24"/>
        <v>УРА!</v>
      </c>
      <c r="DL16" s="103">
        <v>0</v>
      </c>
      <c r="DM16" s="103">
        <v>0</v>
      </c>
      <c r="DN16" s="103">
        <v>0</v>
      </c>
      <c r="DO16" s="103">
        <v>0</v>
      </c>
      <c r="DP16" s="104">
        <v>0</v>
      </c>
      <c r="DQ16" s="105" t="str">
        <f t="shared" si="25"/>
        <v>УРА!</v>
      </c>
      <c r="DR16" s="103">
        <v>0</v>
      </c>
      <c r="DS16" s="104">
        <v>0</v>
      </c>
      <c r="DT16" s="105" t="str">
        <f t="shared" si="26"/>
        <v>УРА!</v>
      </c>
      <c r="DU16" s="103">
        <v>0</v>
      </c>
      <c r="DV16" s="103">
        <v>0</v>
      </c>
      <c r="DW16" s="103">
        <v>0</v>
      </c>
      <c r="DX16" s="103">
        <v>0</v>
      </c>
      <c r="DY16" s="103">
        <v>0</v>
      </c>
      <c r="DZ16" s="103">
        <v>0</v>
      </c>
      <c r="EA16" s="103">
        <v>0</v>
      </c>
      <c r="EB16" s="103">
        <v>0</v>
      </c>
      <c r="EC16" s="103">
        <v>0</v>
      </c>
      <c r="ED16" s="103"/>
      <c r="EE16" s="103"/>
      <c r="EF16" s="104">
        <v>0</v>
      </c>
      <c r="EG16" s="105" t="str">
        <f t="shared" si="27"/>
        <v>УРА!</v>
      </c>
      <c r="EH16" s="103"/>
      <c r="EI16" s="103"/>
      <c r="EJ16" s="103"/>
      <c r="EK16" s="103"/>
      <c r="EL16" s="103"/>
      <c r="EM16" s="105" t="str">
        <f t="shared" si="28"/>
        <v>УРА!</v>
      </c>
      <c r="EN16" s="103"/>
      <c r="EO16" s="103"/>
      <c r="EP16" s="105" t="str">
        <f t="shared" si="29"/>
        <v>УРА!</v>
      </c>
      <c r="EQ16" s="103"/>
      <c r="ER16" s="103"/>
      <c r="ES16" s="103"/>
      <c r="ET16" s="103"/>
      <c r="EU16" s="103"/>
      <c r="EV16" s="103">
        <v>0</v>
      </c>
      <c r="EW16" s="103"/>
      <c r="EX16" s="103"/>
      <c r="EY16" s="103"/>
      <c r="EZ16" s="103">
        <v>0</v>
      </c>
      <c r="FA16" s="103">
        <v>0</v>
      </c>
      <c r="FB16" s="104">
        <f t="shared" si="30"/>
        <v>0</v>
      </c>
      <c r="FC16" s="105" t="str">
        <f t="shared" si="31"/>
        <v>УРА!</v>
      </c>
      <c r="FD16" s="103">
        <v>0</v>
      </c>
      <c r="FE16" s="103">
        <v>0</v>
      </c>
      <c r="FF16" s="103">
        <v>0</v>
      </c>
      <c r="FG16" s="103">
        <v>0</v>
      </c>
      <c r="FH16" s="104">
        <f t="shared" si="32"/>
        <v>0</v>
      </c>
      <c r="FI16" s="105" t="str">
        <f t="shared" si="33"/>
        <v>УРА!</v>
      </c>
      <c r="FJ16" s="103">
        <v>0</v>
      </c>
      <c r="FK16" s="104">
        <f t="shared" si="34"/>
        <v>0</v>
      </c>
      <c r="FL16" s="105" t="str">
        <f t="shared" si="35"/>
        <v>УРА!</v>
      </c>
      <c r="FM16" s="103">
        <v>0</v>
      </c>
      <c r="FN16" s="103">
        <v>0</v>
      </c>
      <c r="FO16" s="103">
        <v>0</v>
      </c>
      <c r="FP16" s="103">
        <v>0</v>
      </c>
      <c r="FQ16" s="103">
        <v>0</v>
      </c>
      <c r="FR16" s="103">
        <v>0</v>
      </c>
      <c r="FS16" s="103">
        <v>0</v>
      </c>
      <c r="FT16" s="103">
        <v>0</v>
      </c>
      <c r="FU16" s="103">
        <v>0</v>
      </c>
      <c r="FV16" s="103">
        <v>0</v>
      </c>
      <c r="FW16" s="103">
        <v>0</v>
      </c>
      <c r="FX16" s="103">
        <v>0</v>
      </c>
      <c r="FY16" s="103">
        <v>0</v>
      </c>
      <c r="FZ16" s="103">
        <v>0</v>
      </c>
      <c r="GA16" s="104">
        <v>0</v>
      </c>
      <c r="GB16" s="105" t="str">
        <f t="shared" si="36"/>
        <v>УРА!</v>
      </c>
      <c r="GC16" s="103">
        <v>0</v>
      </c>
      <c r="GD16" s="104">
        <v>0</v>
      </c>
      <c r="GE16" s="105" t="str">
        <f t="shared" si="37"/>
        <v>УРА!</v>
      </c>
      <c r="GF16" s="103">
        <v>0</v>
      </c>
      <c r="GG16" s="103">
        <v>0</v>
      </c>
      <c r="GH16" s="103">
        <v>0</v>
      </c>
      <c r="GI16" s="103">
        <v>0</v>
      </c>
      <c r="GJ16" s="103">
        <v>0</v>
      </c>
      <c r="GK16" s="103">
        <v>0</v>
      </c>
      <c r="GL16" s="103">
        <v>0</v>
      </c>
      <c r="GM16" s="103">
        <v>0</v>
      </c>
      <c r="GN16" s="103">
        <v>0</v>
      </c>
      <c r="GO16" s="111">
        <f t="shared" si="38"/>
        <v>494</v>
      </c>
      <c r="GP16" s="111">
        <f t="shared" si="39"/>
        <v>494</v>
      </c>
      <c r="GQ16" s="112">
        <f t="shared" si="40"/>
        <v>494</v>
      </c>
      <c r="GR16" s="105" t="str">
        <f t="shared" si="41"/>
        <v>УРА!</v>
      </c>
      <c r="GS16" s="111">
        <f t="shared" si="42"/>
        <v>0</v>
      </c>
      <c r="GT16" s="111">
        <f t="shared" si="43"/>
        <v>494</v>
      </c>
      <c r="GU16" s="111">
        <f t="shared" si="44"/>
        <v>793</v>
      </c>
      <c r="GV16" s="111">
        <f t="shared" si="45"/>
        <v>793</v>
      </c>
      <c r="GW16" s="104">
        <f t="shared" si="46"/>
        <v>793</v>
      </c>
      <c r="GX16" s="105" t="str">
        <f t="shared" si="47"/>
        <v>УРА!</v>
      </c>
      <c r="GY16" s="111">
        <f t="shared" si="48"/>
        <v>778</v>
      </c>
      <c r="GZ16" s="104">
        <f t="shared" si="49"/>
        <v>778</v>
      </c>
      <c r="HA16" s="105" t="str">
        <f t="shared" si="50"/>
        <v>УРА!</v>
      </c>
      <c r="HB16" s="111">
        <f t="shared" si="51"/>
        <v>390</v>
      </c>
      <c r="HC16" s="111">
        <f t="shared" si="52"/>
        <v>2</v>
      </c>
      <c r="HD16" s="111">
        <f t="shared" si="53"/>
        <v>38</v>
      </c>
      <c r="HE16" s="111">
        <v>0</v>
      </c>
      <c r="HF16" s="111">
        <f t="shared" si="55"/>
        <v>348</v>
      </c>
      <c r="HG16" s="111">
        <f t="shared" si="56"/>
        <v>15</v>
      </c>
      <c r="HH16" s="111">
        <f t="shared" si="57"/>
        <v>15</v>
      </c>
      <c r="HI16" s="111">
        <f t="shared" si="58"/>
        <v>0</v>
      </c>
      <c r="HJ16" s="111">
        <f t="shared" si="59"/>
        <v>0</v>
      </c>
      <c r="HK16" s="113">
        <f t="shared" si="60"/>
        <v>574.9</v>
      </c>
      <c r="HL16" s="118">
        <f t="shared" si="61"/>
        <v>574.9</v>
      </c>
      <c r="HM16" s="113">
        <f t="shared" si="62"/>
        <v>63.6</v>
      </c>
      <c r="HN16" s="113">
        <f t="shared" si="87"/>
        <v>501.6</v>
      </c>
      <c r="HO16" s="113">
        <f t="shared" si="63"/>
        <v>946</v>
      </c>
      <c r="HP16" s="113">
        <f t="shared" si="64"/>
        <v>946</v>
      </c>
      <c r="HQ16" s="115">
        <f t="shared" si="65"/>
        <v>946</v>
      </c>
      <c r="HR16" s="105" t="str">
        <f t="shared" si="66"/>
        <v>УРА!</v>
      </c>
      <c r="HS16" s="111">
        <f t="shared" si="67"/>
        <v>923</v>
      </c>
      <c r="HT16" s="107">
        <f t="shared" si="68"/>
        <v>390</v>
      </c>
      <c r="HU16" s="107">
        <f t="shared" si="69"/>
        <v>2</v>
      </c>
      <c r="HV16" s="107">
        <f t="shared" si="70"/>
        <v>74</v>
      </c>
      <c r="HW16" s="107"/>
      <c r="HX16" s="107">
        <f t="shared" si="71"/>
        <v>457</v>
      </c>
      <c r="HY16" s="107">
        <f t="shared" si="72"/>
        <v>23</v>
      </c>
      <c r="HZ16" s="107">
        <f t="shared" si="73"/>
        <v>23</v>
      </c>
      <c r="IA16" s="107">
        <f t="shared" si="74"/>
        <v>23</v>
      </c>
      <c r="IB16" s="107">
        <f t="shared" si="74"/>
        <v>0</v>
      </c>
      <c r="IC16" s="107">
        <f t="shared" si="75"/>
        <v>0</v>
      </c>
      <c r="ID16" s="103">
        <f t="shared" si="76"/>
        <v>0</v>
      </c>
      <c r="IE16" s="103">
        <f t="shared" si="77"/>
        <v>0</v>
      </c>
      <c r="IF16" s="103">
        <f t="shared" si="78"/>
        <v>0</v>
      </c>
      <c r="IG16" s="103">
        <f t="shared" si="79"/>
        <v>0</v>
      </c>
      <c r="IH16" s="103">
        <f t="shared" si="80"/>
        <v>0</v>
      </c>
      <c r="II16" s="103">
        <f t="shared" si="81"/>
        <v>0</v>
      </c>
      <c r="IJ16" s="103">
        <f t="shared" si="82"/>
        <v>0</v>
      </c>
      <c r="IK16" s="103">
        <f t="shared" si="83"/>
        <v>0</v>
      </c>
      <c r="IL16" s="103">
        <f t="shared" si="84"/>
        <v>0</v>
      </c>
      <c r="IM16" s="103">
        <f t="shared" si="85"/>
        <v>0</v>
      </c>
      <c r="IN16" s="103">
        <f t="shared" si="86"/>
        <v>0</v>
      </c>
      <c r="IO16" s="114"/>
      <c r="IP16" s="114"/>
      <c r="IQ16" s="114"/>
      <c r="IR16" s="116"/>
      <c r="IS16" s="116"/>
      <c r="IT16" s="116"/>
    </row>
    <row r="17" spans="1:256" s="75" customFormat="1" ht="17.25" hidden="1" customHeight="1">
      <c r="A17" s="235"/>
      <c r="B17" s="103"/>
      <c r="C17" s="103"/>
      <c r="D17" s="104">
        <f t="shared" si="0"/>
        <v>0</v>
      </c>
      <c r="E17" s="64" t="str">
        <f t="shared" si="1"/>
        <v>УРА!</v>
      </c>
      <c r="F17" s="103"/>
      <c r="G17" s="103"/>
      <c r="H17" s="103"/>
      <c r="I17" s="103"/>
      <c r="J17" s="104">
        <f t="shared" si="2"/>
        <v>0</v>
      </c>
      <c r="K17" s="105" t="str">
        <f t="shared" si="3"/>
        <v>УРА!</v>
      </c>
      <c r="L17" s="103"/>
      <c r="M17" s="104">
        <f t="shared" si="4"/>
        <v>0</v>
      </c>
      <c r="N17" s="105" t="str">
        <f t="shared" si="5"/>
        <v>УРА!</v>
      </c>
      <c r="O17" s="105"/>
      <c r="P17" s="105"/>
      <c r="Q17" s="103"/>
      <c r="R17" s="103"/>
      <c r="S17" s="103"/>
      <c r="T17" s="106"/>
      <c r="U17" s="106"/>
      <c r="V17" s="106"/>
      <c r="W17" s="103"/>
      <c r="X17" s="103"/>
      <c r="Y17" s="103"/>
      <c r="Z17" s="104">
        <f t="shared" si="6"/>
        <v>0</v>
      </c>
      <c r="AA17" s="105" t="str">
        <f t="shared" si="7"/>
        <v>УРА!</v>
      </c>
      <c r="AB17" s="103"/>
      <c r="AC17" s="103"/>
      <c r="AD17" s="332"/>
      <c r="AE17" s="332"/>
      <c r="AF17" s="393">
        <f t="shared" si="8"/>
        <v>0</v>
      </c>
      <c r="AG17" s="394" t="str">
        <f t="shared" si="9"/>
        <v>УРА!</v>
      </c>
      <c r="AH17" s="332"/>
      <c r="AI17" s="395">
        <f t="shared" si="10"/>
        <v>0</v>
      </c>
      <c r="AJ17" s="394" t="str">
        <f t="shared" si="11"/>
        <v>УРА!</v>
      </c>
      <c r="AK17" s="332"/>
      <c r="AL17" s="332"/>
      <c r="AM17" s="332"/>
      <c r="AN17" s="332"/>
      <c r="AO17" s="332"/>
      <c r="AP17" s="332">
        <f t="shared" ref="AP17:AP27" si="100">AQ17+AR17+AS17</f>
        <v>0</v>
      </c>
      <c r="AQ17" s="103"/>
      <c r="AR17" s="103"/>
      <c r="AS17" s="103"/>
      <c r="AT17" s="103"/>
      <c r="AU17" s="103"/>
      <c r="AV17" s="104"/>
      <c r="AW17" s="105" t="str">
        <f t="shared" si="12"/>
        <v>УРА!</v>
      </c>
      <c r="AX17" s="103"/>
      <c r="AY17" s="103"/>
      <c r="AZ17" s="103"/>
      <c r="BA17" s="103"/>
      <c r="BB17" s="104"/>
      <c r="BC17" s="105" t="str">
        <f t="shared" si="13"/>
        <v>УРА!</v>
      </c>
      <c r="BD17" s="103"/>
      <c r="BE17" s="104"/>
      <c r="BF17" s="105" t="str">
        <f t="shared" si="14"/>
        <v>УРА!</v>
      </c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4">
        <f t="shared" si="15"/>
        <v>0</v>
      </c>
      <c r="BS17" s="105" t="str">
        <f t="shared" si="16"/>
        <v>УРА!</v>
      </c>
      <c r="BT17" s="103"/>
      <c r="BU17" s="103"/>
      <c r="BV17" s="103"/>
      <c r="BW17" s="103"/>
      <c r="BX17" s="104">
        <f t="shared" si="17"/>
        <v>0</v>
      </c>
      <c r="BY17" s="105" t="str">
        <f t="shared" si="18"/>
        <v>УРА!</v>
      </c>
      <c r="BZ17" s="103"/>
      <c r="CA17" s="104">
        <f t="shared" si="19"/>
        <v>0</v>
      </c>
      <c r="CB17" s="105" t="str">
        <f t="shared" si="20"/>
        <v>УРА!</v>
      </c>
      <c r="CC17" s="103"/>
      <c r="CD17" s="103"/>
      <c r="CE17" s="103"/>
      <c r="CF17" s="103"/>
      <c r="CG17" s="103"/>
      <c r="CH17" s="103"/>
      <c r="CI17" s="332"/>
      <c r="CJ17" s="332"/>
      <c r="CK17" s="332"/>
      <c r="CL17" s="103"/>
      <c r="CM17" s="103"/>
      <c r="CN17" s="104"/>
      <c r="CO17" s="64" t="str">
        <f t="shared" si="21"/>
        <v>УРА!</v>
      </c>
      <c r="CP17" s="103"/>
      <c r="CQ17" s="103"/>
      <c r="CR17" s="103"/>
      <c r="CS17" s="103"/>
      <c r="CT17" s="104"/>
      <c r="CU17" s="109" t="str">
        <f t="shared" si="22"/>
        <v>УРА!</v>
      </c>
      <c r="CV17" s="103"/>
      <c r="CW17" s="104"/>
      <c r="CX17" s="105" t="str">
        <f t="shared" si="23"/>
        <v>УРА!</v>
      </c>
      <c r="CY17" s="103"/>
      <c r="CZ17" s="107"/>
      <c r="DA17" s="103"/>
      <c r="DB17" s="103"/>
      <c r="DC17" s="103"/>
      <c r="DD17" s="103"/>
      <c r="DE17" s="103"/>
      <c r="DF17" s="103"/>
      <c r="DG17" s="103"/>
      <c r="DH17" s="103"/>
      <c r="DI17" s="103"/>
      <c r="DJ17" s="104"/>
      <c r="DK17" s="105" t="str">
        <f t="shared" si="24"/>
        <v>УРА!</v>
      </c>
      <c r="DL17" s="103"/>
      <c r="DM17" s="103"/>
      <c r="DN17" s="103"/>
      <c r="DO17" s="103"/>
      <c r="DP17" s="104"/>
      <c r="DQ17" s="105" t="str">
        <f t="shared" si="25"/>
        <v>УРА!</v>
      </c>
      <c r="DR17" s="103"/>
      <c r="DS17" s="104"/>
      <c r="DT17" s="105" t="str">
        <f t="shared" si="26"/>
        <v>УРА!</v>
      </c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4"/>
      <c r="EG17" s="105" t="str">
        <f t="shared" si="27"/>
        <v>УРА!</v>
      </c>
      <c r="EH17" s="103"/>
      <c r="EI17" s="103"/>
      <c r="EJ17" s="103"/>
      <c r="EK17" s="103"/>
      <c r="EL17" s="103"/>
      <c r="EM17" s="105" t="str">
        <f t="shared" si="28"/>
        <v>УРА!</v>
      </c>
      <c r="EN17" s="103"/>
      <c r="EO17" s="103"/>
      <c r="EP17" s="105" t="str">
        <f t="shared" si="29"/>
        <v>УРА!</v>
      </c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4">
        <f t="shared" si="30"/>
        <v>0</v>
      </c>
      <c r="FC17" s="105" t="str">
        <f t="shared" si="31"/>
        <v>УРА!</v>
      </c>
      <c r="FD17" s="103"/>
      <c r="FE17" s="103"/>
      <c r="FF17" s="103"/>
      <c r="FG17" s="103"/>
      <c r="FH17" s="104">
        <f t="shared" si="32"/>
        <v>0</v>
      </c>
      <c r="FI17" s="105" t="str">
        <f t="shared" si="33"/>
        <v>УРА!</v>
      </c>
      <c r="FJ17" s="103"/>
      <c r="FK17" s="104">
        <f t="shared" si="34"/>
        <v>0</v>
      </c>
      <c r="FL17" s="105" t="str">
        <f t="shared" si="35"/>
        <v>УРА!</v>
      </c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4"/>
      <c r="GB17" s="105" t="str">
        <f t="shared" si="36"/>
        <v>УРА!</v>
      </c>
      <c r="GC17" s="106"/>
      <c r="GD17" s="104"/>
      <c r="GE17" s="105" t="str">
        <f t="shared" si="37"/>
        <v>УРА!</v>
      </c>
      <c r="GF17" s="106"/>
      <c r="GG17" s="103"/>
      <c r="GH17" s="103"/>
      <c r="GI17" s="103"/>
      <c r="GJ17" s="103"/>
      <c r="GK17" s="103"/>
      <c r="GL17" s="103"/>
      <c r="GM17" s="103"/>
      <c r="GN17" s="103"/>
      <c r="GO17" s="111">
        <f t="shared" si="38"/>
        <v>0</v>
      </c>
      <c r="GP17" s="111">
        <f t="shared" si="39"/>
        <v>0</v>
      </c>
      <c r="GQ17" s="112">
        <f t="shared" si="40"/>
        <v>0</v>
      </c>
      <c r="GR17" s="105" t="str">
        <f t="shared" si="41"/>
        <v>УРА!</v>
      </c>
      <c r="GS17" s="111">
        <f t="shared" si="42"/>
        <v>0</v>
      </c>
      <c r="GT17" s="111">
        <f t="shared" si="43"/>
        <v>0</v>
      </c>
      <c r="GU17" s="111">
        <f t="shared" si="44"/>
        <v>0</v>
      </c>
      <c r="GV17" s="111">
        <f t="shared" si="45"/>
        <v>0</v>
      </c>
      <c r="GW17" s="104">
        <f t="shared" si="46"/>
        <v>0</v>
      </c>
      <c r="GX17" s="105" t="str">
        <f t="shared" si="47"/>
        <v>УРА!</v>
      </c>
      <c r="GY17" s="111">
        <f t="shared" si="48"/>
        <v>0</v>
      </c>
      <c r="GZ17" s="104">
        <f t="shared" si="49"/>
        <v>0</v>
      </c>
      <c r="HA17" s="105" t="str">
        <f t="shared" si="50"/>
        <v>УРА!</v>
      </c>
      <c r="HB17" s="111">
        <f t="shared" si="51"/>
        <v>0</v>
      </c>
      <c r="HC17" s="111">
        <f t="shared" si="52"/>
        <v>0</v>
      </c>
      <c r="HD17" s="111">
        <f t="shared" si="53"/>
        <v>0</v>
      </c>
      <c r="HE17" s="111"/>
      <c r="HF17" s="111">
        <f t="shared" si="55"/>
        <v>0</v>
      </c>
      <c r="HG17" s="111">
        <f t="shared" si="56"/>
        <v>0</v>
      </c>
      <c r="HH17" s="111">
        <f t="shared" si="57"/>
        <v>0</v>
      </c>
      <c r="HI17" s="111">
        <f t="shared" si="58"/>
        <v>0</v>
      </c>
      <c r="HJ17" s="111">
        <f t="shared" si="59"/>
        <v>0</v>
      </c>
      <c r="HK17" s="113">
        <f t="shared" si="60"/>
        <v>0</v>
      </c>
      <c r="HL17" s="118">
        <f t="shared" si="61"/>
        <v>0</v>
      </c>
      <c r="HM17" s="113">
        <f t="shared" si="62"/>
        <v>0</v>
      </c>
      <c r="HN17" s="113">
        <f t="shared" si="87"/>
        <v>0</v>
      </c>
      <c r="HO17" s="113">
        <f t="shared" si="63"/>
        <v>0</v>
      </c>
      <c r="HP17" s="113">
        <f t="shared" si="64"/>
        <v>0</v>
      </c>
      <c r="HQ17" s="115">
        <f t="shared" si="65"/>
        <v>0</v>
      </c>
      <c r="HR17" s="105" t="str">
        <f t="shared" si="66"/>
        <v>УРА!</v>
      </c>
      <c r="HS17" s="111">
        <f t="shared" si="67"/>
        <v>0</v>
      </c>
      <c r="HT17" s="107">
        <f t="shared" si="68"/>
        <v>0</v>
      </c>
      <c r="HU17" s="107">
        <f t="shared" si="69"/>
        <v>0</v>
      </c>
      <c r="HV17" s="107">
        <f t="shared" si="70"/>
        <v>0</v>
      </c>
      <c r="HW17" s="107"/>
      <c r="HX17" s="107">
        <f t="shared" si="71"/>
        <v>0</v>
      </c>
      <c r="HY17" s="107">
        <f t="shared" si="72"/>
        <v>0</v>
      </c>
      <c r="HZ17" s="107">
        <f t="shared" si="73"/>
        <v>0</v>
      </c>
      <c r="IA17" s="107">
        <f t="shared" si="74"/>
        <v>0</v>
      </c>
      <c r="IB17" s="107">
        <f t="shared" si="74"/>
        <v>0</v>
      </c>
      <c r="IC17" s="107">
        <f t="shared" si="75"/>
        <v>0</v>
      </c>
      <c r="ID17" s="103">
        <f t="shared" si="76"/>
        <v>0</v>
      </c>
      <c r="IE17" s="103">
        <f t="shared" si="77"/>
        <v>0</v>
      </c>
      <c r="IF17" s="103">
        <f t="shared" si="78"/>
        <v>0</v>
      </c>
      <c r="IG17" s="103">
        <f t="shared" si="79"/>
        <v>0</v>
      </c>
      <c r="IH17" s="103">
        <f t="shared" si="80"/>
        <v>0</v>
      </c>
      <c r="II17" s="103">
        <f t="shared" si="81"/>
        <v>0</v>
      </c>
      <c r="IJ17" s="103">
        <f t="shared" si="82"/>
        <v>0</v>
      </c>
      <c r="IK17" s="103">
        <f t="shared" si="83"/>
        <v>0</v>
      </c>
      <c r="IL17" s="103">
        <f t="shared" si="84"/>
        <v>0</v>
      </c>
      <c r="IM17" s="103">
        <f t="shared" si="85"/>
        <v>0</v>
      </c>
      <c r="IN17" s="103">
        <f t="shared" si="86"/>
        <v>0</v>
      </c>
      <c r="IO17" s="114"/>
      <c r="IP17" s="107"/>
      <c r="IQ17" s="107"/>
      <c r="IR17" s="107"/>
      <c r="IS17" s="107"/>
      <c r="IT17" s="107"/>
    </row>
    <row r="18" spans="1:256" s="75" customFormat="1" ht="21" customHeight="1">
      <c r="A18" s="292" t="s">
        <v>362</v>
      </c>
      <c r="B18" s="103"/>
      <c r="C18" s="103"/>
      <c r="D18" s="104">
        <f t="shared" si="0"/>
        <v>0</v>
      </c>
      <c r="E18" s="64" t="str">
        <f t="shared" si="1"/>
        <v>УРА!</v>
      </c>
      <c r="F18" s="103"/>
      <c r="G18" s="103"/>
      <c r="H18" s="103"/>
      <c r="I18" s="103"/>
      <c r="J18" s="104">
        <f t="shared" si="2"/>
        <v>0</v>
      </c>
      <c r="K18" s="105" t="str">
        <f t="shared" si="3"/>
        <v>УРА!</v>
      </c>
      <c r="L18" s="103"/>
      <c r="M18" s="104">
        <f t="shared" si="4"/>
        <v>0</v>
      </c>
      <c r="N18" s="105" t="str">
        <f t="shared" si="5"/>
        <v>УРА!</v>
      </c>
      <c r="O18" s="105"/>
      <c r="P18" s="105"/>
      <c r="Q18" s="103"/>
      <c r="R18" s="103"/>
      <c r="S18" s="103"/>
      <c r="T18" s="106"/>
      <c r="U18" s="103"/>
      <c r="V18" s="103"/>
      <c r="W18" s="103"/>
      <c r="X18" s="103">
        <v>122</v>
      </c>
      <c r="Y18" s="103">
        <v>122</v>
      </c>
      <c r="Z18" s="104">
        <f t="shared" si="6"/>
        <v>122</v>
      </c>
      <c r="AA18" s="105" t="str">
        <f t="shared" si="7"/>
        <v>УРА!</v>
      </c>
      <c r="AB18" s="103">
        <v>98</v>
      </c>
      <c r="AC18" s="103">
        <v>24</v>
      </c>
      <c r="AD18" s="332">
        <v>122</v>
      </c>
      <c r="AE18" s="332">
        <v>122</v>
      </c>
      <c r="AF18" s="393">
        <f t="shared" si="8"/>
        <v>122</v>
      </c>
      <c r="AG18" s="394" t="str">
        <f t="shared" si="9"/>
        <v>УРА!</v>
      </c>
      <c r="AH18" s="332">
        <v>113</v>
      </c>
      <c r="AI18" s="395">
        <f t="shared" si="10"/>
        <v>113</v>
      </c>
      <c r="AJ18" s="394" t="str">
        <f t="shared" si="11"/>
        <v>УРА!</v>
      </c>
      <c r="AK18" s="332"/>
      <c r="AL18" s="332"/>
      <c r="AM18" s="332">
        <v>23</v>
      </c>
      <c r="AN18" s="332"/>
      <c r="AO18" s="332">
        <v>90</v>
      </c>
      <c r="AP18" s="332">
        <v>9</v>
      </c>
      <c r="AQ18" s="103">
        <v>9</v>
      </c>
      <c r="AR18" s="103"/>
      <c r="AS18" s="103"/>
      <c r="AT18" s="103"/>
      <c r="AU18" s="103"/>
      <c r="AV18" s="104"/>
      <c r="AW18" s="105" t="str">
        <f t="shared" si="12"/>
        <v>УРА!</v>
      </c>
      <c r="AX18" s="103"/>
      <c r="AY18" s="103"/>
      <c r="AZ18" s="103"/>
      <c r="BA18" s="103"/>
      <c r="BB18" s="104"/>
      <c r="BC18" s="105" t="str">
        <f t="shared" si="13"/>
        <v>УРА!</v>
      </c>
      <c r="BD18" s="103"/>
      <c r="BE18" s="104"/>
      <c r="BF18" s="105" t="str">
        <f t="shared" si="14"/>
        <v>УРА!</v>
      </c>
      <c r="BG18" s="103"/>
      <c r="BH18" s="103"/>
      <c r="BI18" s="103"/>
      <c r="BJ18" s="103"/>
      <c r="BK18" s="103"/>
      <c r="BL18" s="103"/>
      <c r="BM18" s="103"/>
      <c r="BN18" s="103"/>
      <c r="BO18" s="103"/>
      <c r="BP18" s="103">
        <v>891</v>
      </c>
      <c r="BQ18" s="103">
        <v>891</v>
      </c>
      <c r="BR18" s="104">
        <f t="shared" si="15"/>
        <v>847</v>
      </c>
      <c r="BS18" s="105" t="str">
        <f t="shared" si="16"/>
        <v>УРА!</v>
      </c>
      <c r="BT18" s="103"/>
      <c r="BU18" s="103">
        <v>847</v>
      </c>
      <c r="BV18" s="103">
        <v>886</v>
      </c>
      <c r="BW18" s="103">
        <v>886</v>
      </c>
      <c r="BX18" s="104">
        <f t="shared" si="17"/>
        <v>886</v>
      </c>
      <c r="BY18" s="105" t="str">
        <f t="shared" si="18"/>
        <v>УРА!</v>
      </c>
      <c r="BZ18" s="103">
        <v>876</v>
      </c>
      <c r="CA18" s="104">
        <f t="shared" si="19"/>
        <v>876</v>
      </c>
      <c r="CB18" s="105" t="str">
        <f t="shared" si="20"/>
        <v>УРА!</v>
      </c>
      <c r="CC18" s="103">
        <v>439</v>
      </c>
      <c r="CD18" s="103">
        <v>4</v>
      </c>
      <c r="CE18" s="103">
        <v>49</v>
      </c>
      <c r="CF18" s="103"/>
      <c r="CG18" s="103">
        <v>384</v>
      </c>
      <c r="CH18" s="103">
        <v>10</v>
      </c>
      <c r="CI18" s="332">
        <v>10</v>
      </c>
      <c r="CJ18" s="332"/>
      <c r="CK18" s="332">
        <v>0</v>
      </c>
      <c r="CL18" s="103"/>
      <c r="CM18" s="103"/>
      <c r="CN18" s="104"/>
      <c r="CO18" s="64" t="str">
        <f t="shared" si="21"/>
        <v>УРА!</v>
      </c>
      <c r="CP18" s="103"/>
      <c r="CQ18" s="103"/>
      <c r="CR18" s="103"/>
      <c r="CS18" s="108"/>
      <c r="CT18" s="104"/>
      <c r="CU18" s="109" t="str">
        <f t="shared" si="22"/>
        <v>УРА!</v>
      </c>
      <c r="CV18" s="103"/>
      <c r="CW18" s="104"/>
      <c r="CX18" s="105" t="str">
        <f t="shared" si="23"/>
        <v>УРА!</v>
      </c>
      <c r="CY18" s="103"/>
      <c r="CZ18" s="103"/>
      <c r="DA18" s="110"/>
      <c r="DB18" s="110"/>
      <c r="DC18" s="103"/>
      <c r="DD18" s="103"/>
      <c r="DE18" s="103"/>
      <c r="DF18" s="103"/>
      <c r="DG18" s="103"/>
      <c r="DH18" s="103"/>
      <c r="DI18" s="103"/>
      <c r="DJ18" s="104"/>
      <c r="DK18" s="105" t="str">
        <f t="shared" si="24"/>
        <v>УРА!</v>
      </c>
      <c r="DL18" s="103"/>
      <c r="DM18" s="103"/>
      <c r="DN18" s="103"/>
      <c r="DO18" s="103"/>
      <c r="DP18" s="104"/>
      <c r="DQ18" s="105" t="str">
        <f t="shared" si="25"/>
        <v>УРА!</v>
      </c>
      <c r="DR18" s="103"/>
      <c r="DS18" s="104"/>
      <c r="DT18" s="105" t="str">
        <f t="shared" si="26"/>
        <v>УРА!</v>
      </c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4"/>
      <c r="EG18" s="105" t="str">
        <f t="shared" si="27"/>
        <v>УРА!</v>
      </c>
      <c r="EH18" s="103"/>
      <c r="EI18" s="103"/>
      <c r="EJ18" s="103"/>
      <c r="EK18" s="103"/>
      <c r="EL18" s="104"/>
      <c r="EM18" s="105" t="str">
        <f t="shared" si="28"/>
        <v>УРА!</v>
      </c>
      <c r="EN18" s="103"/>
      <c r="EO18" s="103"/>
      <c r="EP18" s="105" t="str">
        <f t="shared" si="29"/>
        <v>УРА!</v>
      </c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4">
        <f t="shared" si="30"/>
        <v>0</v>
      </c>
      <c r="FC18" s="105" t="str">
        <f t="shared" si="31"/>
        <v>УРА!</v>
      </c>
      <c r="FD18" s="103"/>
      <c r="FE18" s="103"/>
      <c r="FF18" s="103"/>
      <c r="FG18" s="103"/>
      <c r="FH18" s="104">
        <f t="shared" si="32"/>
        <v>0</v>
      </c>
      <c r="FI18" s="105" t="str">
        <f t="shared" si="33"/>
        <v>УРА!</v>
      </c>
      <c r="FJ18" s="103"/>
      <c r="FK18" s="104">
        <f t="shared" si="34"/>
        <v>0</v>
      </c>
      <c r="FL18" s="105" t="str">
        <f t="shared" si="35"/>
        <v>УРА!</v>
      </c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4"/>
      <c r="GB18" s="105" t="str">
        <f t="shared" si="36"/>
        <v>УРА!</v>
      </c>
      <c r="GC18" s="103"/>
      <c r="GD18" s="104"/>
      <c r="GE18" s="105" t="str">
        <f t="shared" si="37"/>
        <v>УРА!</v>
      </c>
      <c r="GF18" s="103"/>
      <c r="GG18" s="103"/>
      <c r="GH18" s="103"/>
      <c r="GI18" s="103"/>
      <c r="GJ18" s="103"/>
      <c r="GK18" s="103"/>
      <c r="GL18" s="103"/>
      <c r="GM18" s="103"/>
      <c r="GN18" s="103"/>
      <c r="GO18" s="111">
        <f t="shared" si="38"/>
        <v>891</v>
      </c>
      <c r="GP18" s="111">
        <f t="shared" si="39"/>
        <v>891</v>
      </c>
      <c r="GQ18" s="112">
        <f t="shared" si="40"/>
        <v>847</v>
      </c>
      <c r="GR18" s="105" t="str">
        <f t="shared" si="41"/>
        <v>УРА!</v>
      </c>
      <c r="GS18" s="111">
        <f t="shared" si="42"/>
        <v>0</v>
      </c>
      <c r="GT18" s="111">
        <f t="shared" si="43"/>
        <v>847</v>
      </c>
      <c r="GU18" s="111">
        <f t="shared" si="44"/>
        <v>886</v>
      </c>
      <c r="GV18" s="111">
        <f t="shared" si="45"/>
        <v>886</v>
      </c>
      <c r="GW18" s="104">
        <f t="shared" si="46"/>
        <v>886</v>
      </c>
      <c r="GX18" s="105" t="str">
        <f t="shared" si="47"/>
        <v>УРА!</v>
      </c>
      <c r="GY18" s="111">
        <f t="shared" si="48"/>
        <v>876</v>
      </c>
      <c r="GZ18" s="104">
        <f t="shared" si="49"/>
        <v>876</v>
      </c>
      <c r="HA18" s="105" t="str">
        <f t="shared" si="50"/>
        <v>УРА!</v>
      </c>
      <c r="HB18" s="111">
        <f t="shared" si="51"/>
        <v>439</v>
      </c>
      <c r="HC18" s="111">
        <f t="shared" si="52"/>
        <v>4</v>
      </c>
      <c r="HD18" s="111">
        <f t="shared" si="53"/>
        <v>49</v>
      </c>
      <c r="HE18" s="111"/>
      <c r="HF18" s="111">
        <f t="shared" si="55"/>
        <v>384</v>
      </c>
      <c r="HG18" s="111">
        <f t="shared" si="56"/>
        <v>10</v>
      </c>
      <c r="HH18" s="111">
        <f t="shared" si="57"/>
        <v>10</v>
      </c>
      <c r="HI18" s="111">
        <f t="shared" si="58"/>
        <v>0</v>
      </c>
      <c r="HJ18" s="111">
        <f t="shared" si="59"/>
        <v>0</v>
      </c>
      <c r="HK18" s="113">
        <f t="shared" si="60"/>
        <v>1013</v>
      </c>
      <c r="HL18" s="118">
        <f t="shared" si="61"/>
        <v>1013</v>
      </c>
      <c r="HM18" s="113">
        <f t="shared" si="62"/>
        <v>98</v>
      </c>
      <c r="HN18" s="113">
        <f t="shared" si="87"/>
        <v>871</v>
      </c>
      <c r="HO18" s="113">
        <f t="shared" si="63"/>
        <v>1008</v>
      </c>
      <c r="HP18" s="113">
        <f t="shared" si="64"/>
        <v>1008</v>
      </c>
      <c r="HQ18" s="115">
        <f t="shared" si="65"/>
        <v>1008</v>
      </c>
      <c r="HR18" s="105" t="str">
        <f t="shared" si="66"/>
        <v>УРА!</v>
      </c>
      <c r="HS18" s="111">
        <f t="shared" si="67"/>
        <v>989</v>
      </c>
      <c r="HT18" s="107">
        <f t="shared" si="68"/>
        <v>439</v>
      </c>
      <c r="HU18" s="107">
        <f t="shared" si="69"/>
        <v>4</v>
      </c>
      <c r="HV18" s="107">
        <f t="shared" si="70"/>
        <v>72</v>
      </c>
      <c r="HW18" s="107"/>
      <c r="HX18" s="107">
        <f t="shared" si="71"/>
        <v>474</v>
      </c>
      <c r="HY18" s="107">
        <f t="shared" si="72"/>
        <v>19</v>
      </c>
      <c r="HZ18" s="107">
        <f t="shared" si="73"/>
        <v>19</v>
      </c>
      <c r="IA18" s="107">
        <f t="shared" si="74"/>
        <v>19</v>
      </c>
      <c r="IB18" s="107">
        <f t="shared" si="74"/>
        <v>0</v>
      </c>
      <c r="IC18" s="107">
        <f t="shared" si="75"/>
        <v>0</v>
      </c>
      <c r="ID18" s="103">
        <f t="shared" si="76"/>
        <v>0</v>
      </c>
      <c r="IE18" s="103">
        <f t="shared" si="77"/>
        <v>0</v>
      </c>
      <c r="IF18" s="103">
        <f t="shared" si="78"/>
        <v>0</v>
      </c>
      <c r="IG18" s="103">
        <f t="shared" si="79"/>
        <v>0</v>
      </c>
      <c r="IH18" s="103">
        <f t="shared" si="80"/>
        <v>0</v>
      </c>
      <c r="II18" s="103">
        <f t="shared" si="81"/>
        <v>0</v>
      </c>
      <c r="IJ18" s="103">
        <f t="shared" si="82"/>
        <v>0</v>
      </c>
      <c r="IK18" s="103">
        <f t="shared" si="83"/>
        <v>0</v>
      </c>
      <c r="IL18" s="103">
        <f t="shared" si="84"/>
        <v>0</v>
      </c>
      <c r="IM18" s="103">
        <f t="shared" si="85"/>
        <v>0</v>
      </c>
      <c r="IN18" s="103">
        <f t="shared" si="86"/>
        <v>0</v>
      </c>
      <c r="IO18" s="114"/>
      <c r="IP18" s="114"/>
      <c r="IQ18" s="114"/>
      <c r="IR18" s="116"/>
      <c r="IS18" s="116"/>
      <c r="IT18" s="116"/>
    </row>
    <row r="19" spans="1:256" s="75" customFormat="1" ht="18" customHeight="1">
      <c r="A19" s="235" t="s">
        <v>354</v>
      </c>
      <c r="B19" s="106">
        <v>2999.7</v>
      </c>
      <c r="C19" s="106">
        <v>2999.7</v>
      </c>
      <c r="D19" s="104">
        <f t="shared" si="0"/>
        <v>2999.7</v>
      </c>
      <c r="E19" s="64" t="str">
        <f t="shared" si="1"/>
        <v>УРА!</v>
      </c>
      <c r="F19" s="106">
        <v>2999.7</v>
      </c>
      <c r="G19" s="136"/>
      <c r="H19" s="106">
        <v>2970.1</v>
      </c>
      <c r="I19" s="106">
        <v>2970.1</v>
      </c>
      <c r="J19" s="104">
        <f t="shared" si="2"/>
        <v>2970.1</v>
      </c>
      <c r="K19" s="105" t="str">
        <f t="shared" si="3"/>
        <v>УРА!</v>
      </c>
      <c r="L19" s="103">
        <v>2853.9</v>
      </c>
      <c r="M19" s="104">
        <f t="shared" si="4"/>
        <v>606.1</v>
      </c>
      <c r="N19" s="105" t="str">
        <f t="shared" si="5"/>
        <v>УРА!</v>
      </c>
      <c r="O19" s="103"/>
      <c r="P19" s="103"/>
      <c r="Q19" s="103"/>
      <c r="R19" s="103"/>
      <c r="S19" s="103">
        <v>606.1</v>
      </c>
      <c r="T19" s="103">
        <v>116.2</v>
      </c>
      <c r="U19" s="103"/>
      <c r="V19" s="103"/>
      <c r="W19" s="103">
        <v>116.2</v>
      </c>
      <c r="X19" s="103"/>
      <c r="Y19" s="103"/>
      <c r="Z19" s="104">
        <f t="shared" si="6"/>
        <v>0</v>
      </c>
      <c r="AA19" s="105" t="str">
        <f t="shared" si="7"/>
        <v>УРА!</v>
      </c>
      <c r="AB19" s="103"/>
      <c r="AC19" s="103"/>
      <c r="AD19" s="332"/>
      <c r="AE19" s="332"/>
      <c r="AF19" s="393">
        <f t="shared" si="8"/>
        <v>0</v>
      </c>
      <c r="AG19" s="394" t="str">
        <f t="shared" si="9"/>
        <v>УРА!</v>
      </c>
      <c r="AH19" s="332"/>
      <c r="AI19" s="395">
        <f t="shared" si="10"/>
        <v>0</v>
      </c>
      <c r="AJ19" s="394" t="str">
        <f t="shared" si="11"/>
        <v>УРА!</v>
      </c>
      <c r="AK19" s="332"/>
      <c r="AL19" s="332"/>
      <c r="AM19" s="332"/>
      <c r="AN19" s="332"/>
      <c r="AO19" s="332"/>
      <c r="AP19" s="332">
        <f t="shared" si="100"/>
        <v>0</v>
      </c>
      <c r="AQ19" s="103"/>
      <c r="AR19" s="103"/>
      <c r="AS19" s="103"/>
      <c r="AT19" s="103"/>
      <c r="AU19" s="103"/>
      <c r="AV19" s="103">
        <v>0</v>
      </c>
      <c r="AW19" s="105" t="str">
        <f t="shared" si="12"/>
        <v>УРА!</v>
      </c>
      <c r="AX19" s="103"/>
      <c r="AY19" s="103"/>
      <c r="AZ19" s="103"/>
      <c r="BA19" s="103"/>
      <c r="BB19" s="104">
        <v>0</v>
      </c>
      <c r="BC19" s="105" t="str">
        <f t="shared" si="13"/>
        <v>УРА!</v>
      </c>
      <c r="BD19" s="103"/>
      <c r="BE19" s="103">
        <v>0</v>
      </c>
      <c r="BF19" s="105" t="str">
        <f t="shared" si="14"/>
        <v>УРА!</v>
      </c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4">
        <f t="shared" si="15"/>
        <v>0</v>
      </c>
      <c r="BS19" s="105" t="str">
        <f t="shared" si="16"/>
        <v>УРА!</v>
      </c>
      <c r="BT19" s="103"/>
      <c r="BU19" s="103"/>
      <c r="BV19" s="103"/>
      <c r="BW19" s="103"/>
      <c r="BX19" s="104">
        <f t="shared" si="17"/>
        <v>0</v>
      </c>
      <c r="BY19" s="105" t="str">
        <f t="shared" si="18"/>
        <v>УРА!</v>
      </c>
      <c r="BZ19" s="103"/>
      <c r="CA19" s="104">
        <f t="shared" si="19"/>
        <v>0</v>
      </c>
      <c r="CB19" s="105" t="str">
        <f t="shared" si="20"/>
        <v>УРА!</v>
      </c>
      <c r="CC19" s="103"/>
      <c r="CD19" s="103"/>
      <c r="CE19" s="103"/>
      <c r="CF19" s="103"/>
      <c r="CG19" s="103"/>
      <c r="CH19" s="103"/>
      <c r="CI19" s="332"/>
      <c r="CJ19" s="332"/>
      <c r="CK19" s="332"/>
      <c r="CL19" s="135"/>
      <c r="CM19" s="135"/>
      <c r="CN19" s="135">
        <v>0</v>
      </c>
      <c r="CO19" s="64" t="str">
        <f t="shared" si="21"/>
        <v>УРА!</v>
      </c>
      <c r="CP19" s="135"/>
      <c r="CQ19" s="135"/>
      <c r="CR19" s="135"/>
      <c r="CS19" s="135"/>
      <c r="CT19" s="135">
        <v>0</v>
      </c>
      <c r="CU19" s="109" t="str">
        <f t="shared" si="22"/>
        <v>УРА!</v>
      </c>
      <c r="CV19" s="135"/>
      <c r="CW19" s="135">
        <v>0</v>
      </c>
      <c r="CX19" s="105" t="str">
        <f t="shared" si="23"/>
        <v>УРА!</v>
      </c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>
        <v>0</v>
      </c>
      <c r="DK19" s="105" t="str">
        <f t="shared" si="24"/>
        <v>УРА!</v>
      </c>
      <c r="DL19" s="135"/>
      <c r="DM19" s="135"/>
      <c r="DN19" s="135"/>
      <c r="DO19" s="135"/>
      <c r="DP19" s="135">
        <v>0</v>
      </c>
      <c r="DQ19" s="105" t="str">
        <f t="shared" si="25"/>
        <v>УРА!</v>
      </c>
      <c r="DR19" s="135"/>
      <c r="DS19" s="135">
        <v>0</v>
      </c>
      <c r="DT19" s="105" t="str">
        <f t="shared" si="26"/>
        <v>УРА!</v>
      </c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>
        <v>0</v>
      </c>
      <c r="EG19" s="105" t="str">
        <f t="shared" si="27"/>
        <v>УРА!</v>
      </c>
      <c r="EH19" s="135"/>
      <c r="EI19" s="135"/>
      <c r="EJ19" s="135"/>
      <c r="EK19" s="135"/>
      <c r="EL19" s="135"/>
      <c r="EM19" s="105" t="str">
        <f t="shared" si="28"/>
        <v>УРА!</v>
      </c>
      <c r="EN19" s="135"/>
      <c r="EO19" s="135"/>
      <c r="EP19" s="105" t="str">
        <f t="shared" si="29"/>
        <v>УРА!</v>
      </c>
      <c r="EQ19" s="135"/>
      <c r="ER19" s="135"/>
      <c r="ES19" s="135"/>
      <c r="ET19" s="135"/>
      <c r="EU19" s="135"/>
      <c r="EV19" s="135">
        <v>0</v>
      </c>
      <c r="EW19" s="135"/>
      <c r="EX19" s="135"/>
      <c r="EY19" s="135"/>
      <c r="EZ19" s="103"/>
      <c r="FA19" s="103"/>
      <c r="FB19" s="104">
        <f t="shared" si="30"/>
        <v>0</v>
      </c>
      <c r="FC19" s="105" t="s">
        <v>368</v>
      </c>
      <c r="FD19" s="103"/>
      <c r="FE19" s="103"/>
      <c r="FF19" s="103"/>
      <c r="FG19" s="103"/>
      <c r="FH19" s="104">
        <f>FJ19+FR19</f>
        <v>0</v>
      </c>
      <c r="FI19" s="105" t="s">
        <v>368</v>
      </c>
      <c r="FJ19" s="103"/>
      <c r="FK19" s="104">
        <f t="shared" si="34"/>
        <v>0</v>
      </c>
      <c r="FL19" s="105" t="s">
        <v>368</v>
      </c>
      <c r="FM19" s="103"/>
      <c r="FN19" s="103"/>
      <c r="FO19" s="103"/>
      <c r="FP19" s="103"/>
      <c r="FQ19" s="103"/>
      <c r="FR19" s="103"/>
      <c r="FS19" s="103"/>
      <c r="FT19" s="135"/>
      <c r="FU19" s="135"/>
      <c r="FV19" s="103"/>
      <c r="FW19" s="103"/>
      <c r="FX19" s="103"/>
      <c r="FY19" s="103"/>
      <c r="FZ19" s="103"/>
      <c r="GA19" s="104">
        <v>0</v>
      </c>
      <c r="GB19" s="105" t="str">
        <f t="shared" si="36"/>
        <v>УРА!</v>
      </c>
      <c r="GC19" s="103"/>
      <c r="GD19" s="104">
        <v>0</v>
      </c>
      <c r="GE19" s="105" t="str">
        <f t="shared" si="37"/>
        <v>УРА!</v>
      </c>
      <c r="GF19" s="135"/>
      <c r="GG19" s="135"/>
      <c r="GH19" s="135"/>
      <c r="GI19" s="135"/>
      <c r="GJ19" s="135"/>
      <c r="GK19" s="135"/>
      <c r="GL19" s="103"/>
      <c r="GM19" s="103"/>
      <c r="GN19" s="103"/>
      <c r="GO19" s="111">
        <f t="shared" si="38"/>
        <v>0</v>
      </c>
      <c r="GP19" s="111">
        <f t="shared" si="39"/>
        <v>0</v>
      </c>
      <c r="GQ19" s="112">
        <f t="shared" si="40"/>
        <v>0</v>
      </c>
      <c r="GR19" s="105" t="str">
        <f t="shared" si="41"/>
        <v>УРА!</v>
      </c>
      <c r="GS19" s="111">
        <f t="shared" si="42"/>
        <v>0</v>
      </c>
      <c r="GT19" s="111">
        <f t="shared" si="43"/>
        <v>0</v>
      </c>
      <c r="GU19" s="111">
        <f t="shared" si="44"/>
        <v>0</v>
      </c>
      <c r="GV19" s="111">
        <f t="shared" si="45"/>
        <v>0</v>
      </c>
      <c r="GW19" s="104">
        <f t="shared" si="46"/>
        <v>0</v>
      </c>
      <c r="GX19" s="105" t="str">
        <f t="shared" si="47"/>
        <v>УРА!</v>
      </c>
      <c r="GY19" s="111">
        <f t="shared" si="48"/>
        <v>0</v>
      </c>
      <c r="GZ19" s="104">
        <f t="shared" si="49"/>
        <v>0</v>
      </c>
      <c r="HA19" s="105" t="str">
        <f t="shared" si="50"/>
        <v>УРА!</v>
      </c>
      <c r="HB19" s="111">
        <f t="shared" si="51"/>
        <v>0</v>
      </c>
      <c r="HC19" s="111">
        <f t="shared" si="52"/>
        <v>0</v>
      </c>
      <c r="HD19" s="111">
        <f t="shared" si="53"/>
        <v>0</v>
      </c>
      <c r="HE19" s="103">
        <v>0</v>
      </c>
      <c r="HF19" s="111">
        <f t="shared" si="55"/>
        <v>0</v>
      </c>
      <c r="HG19" s="111">
        <f t="shared" si="56"/>
        <v>0</v>
      </c>
      <c r="HH19" s="111">
        <f t="shared" si="57"/>
        <v>0</v>
      </c>
      <c r="HI19" s="111">
        <f t="shared" si="58"/>
        <v>0</v>
      </c>
      <c r="HJ19" s="111">
        <f t="shared" si="59"/>
        <v>0</v>
      </c>
      <c r="HK19" s="113">
        <f t="shared" si="60"/>
        <v>2999.7</v>
      </c>
      <c r="HL19" s="118">
        <f t="shared" si="61"/>
        <v>2999.7</v>
      </c>
      <c r="HM19" s="113">
        <f t="shared" si="62"/>
        <v>2999.7</v>
      </c>
      <c r="HN19" s="113">
        <f t="shared" si="87"/>
        <v>0</v>
      </c>
      <c r="HO19" s="113">
        <f t="shared" si="63"/>
        <v>2970.1</v>
      </c>
      <c r="HP19" s="113">
        <f t="shared" si="64"/>
        <v>2970.1</v>
      </c>
      <c r="HQ19" s="115">
        <f t="shared" si="65"/>
        <v>2970.1</v>
      </c>
      <c r="HR19" s="105" t="str">
        <f t="shared" si="66"/>
        <v>УРА!</v>
      </c>
      <c r="HS19" s="111">
        <f t="shared" si="67"/>
        <v>2853.9</v>
      </c>
      <c r="HT19" s="107">
        <f t="shared" si="68"/>
        <v>0</v>
      </c>
      <c r="HU19" s="107">
        <f t="shared" si="69"/>
        <v>0</v>
      </c>
      <c r="HV19" s="107">
        <f t="shared" si="70"/>
        <v>0</v>
      </c>
      <c r="HW19" s="102">
        <v>0</v>
      </c>
      <c r="HX19" s="107">
        <f t="shared" si="71"/>
        <v>606.1</v>
      </c>
      <c r="HY19" s="107">
        <f t="shared" si="72"/>
        <v>116.2</v>
      </c>
      <c r="HZ19" s="107">
        <f t="shared" si="73"/>
        <v>116.2</v>
      </c>
      <c r="IA19" s="107">
        <f t="shared" si="74"/>
        <v>0</v>
      </c>
      <c r="IB19" s="107">
        <f t="shared" si="74"/>
        <v>0</v>
      </c>
      <c r="IC19" s="107">
        <f t="shared" si="75"/>
        <v>116.2</v>
      </c>
      <c r="ID19" s="103">
        <f t="shared" si="76"/>
        <v>2999.7</v>
      </c>
      <c r="IE19" s="103">
        <f t="shared" si="77"/>
        <v>2999.7</v>
      </c>
      <c r="IF19" s="103">
        <f t="shared" si="78"/>
        <v>2999.7</v>
      </c>
      <c r="IG19" s="103">
        <f t="shared" si="79"/>
        <v>0</v>
      </c>
      <c r="IH19" s="103"/>
      <c r="II19" s="103"/>
      <c r="IJ19" s="103"/>
      <c r="IK19" s="103">
        <f t="shared" si="83"/>
        <v>0</v>
      </c>
      <c r="IL19" s="103"/>
      <c r="IM19" s="103"/>
      <c r="IN19" s="103"/>
      <c r="IO19" s="102">
        <v>1966.7</v>
      </c>
      <c r="IP19" s="103">
        <v>2174.6</v>
      </c>
      <c r="IQ19" s="103"/>
      <c r="IR19" s="103"/>
      <c r="IS19" s="103"/>
      <c r="IT19" s="103"/>
      <c r="IU19" s="103"/>
      <c r="IV19" s="103"/>
    </row>
    <row r="20" spans="1:256" s="75" customFormat="1" ht="18" customHeight="1">
      <c r="A20" s="235" t="s">
        <v>355</v>
      </c>
      <c r="B20" s="136"/>
      <c r="C20" s="136"/>
      <c r="D20" s="104">
        <f t="shared" si="0"/>
        <v>0</v>
      </c>
      <c r="E20" s="64" t="str">
        <f t="shared" si="1"/>
        <v>УРА!</v>
      </c>
      <c r="F20" s="136"/>
      <c r="G20" s="136"/>
      <c r="H20" s="136"/>
      <c r="I20" s="136"/>
      <c r="J20" s="104">
        <f t="shared" si="2"/>
        <v>0</v>
      </c>
      <c r="K20" s="105" t="str">
        <f t="shared" si="3"/>
        <v>УРА!</v>
      </c>
      <c r="L20" s="103"/>
      <c r="M20" s="104">
        <f t="shared" si="4"/>
        <v>0</v>
      </c>
      <c r="N20" s="105" t="str">
        <f t="shared" si="5"/>
        <v>УРА!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>
        <v>4137.6000000000004</v>
      </c>
      <c r="Y20" s="103">
        <v>4137.6000000000004</v>
      </c>
      <c r="Z20" s="104">
        <f t="shared" si="6"/>
        <v>2417.4</v>
      </c>
      <c r="AA20" s="105" t="str">
        <f t="shared" si="7"/>
        <v>УРА!</v>
      </c>
      <c r="AB20" s="103">
        <v>2200</v>
      </c>
      <c r="AC20" s="103">
        <v>217.4</v>
      </c>
      <c r="AD20" s="332">
        <v>4375.8999999999996</v>
      </c>
      <c r="AE20" s="332">
        <v>4375.8999999999996</v>
      </c>
      <c r="AF20" s="393">
        <f t="shared" si="8"/>
        <v>4375.8999999999996</v>
      </c>
      <c r="AG20" s="394" t="str">
        <f t="shared" si="9"/>
        <v>УРА!</v>
      </c>
      <c r="AH20" s="332">
        <v>4163.3999999999996</v>
      </c>
      <c r="AI20" s="395">
        <f t="shared" si="10"/>
        <v>3291.7</v>
      </c>
      <c r="AJ20" s="394" t="str">
        <f t="shared" si="11"/>
        <v>УРА!</v>
      </c>
      <c r="AK20" s="332">
        <v>790.7</v>
      </c>
      <c r="AL20" s="332"/>
      <c r="AM20" s="332">
        <v>655.8</v>
      </c>
      <c r="AN20" s="332"/>
      <c r="AO20" s="332">
        <v>1845.2</v>
      </c>
      <c r="AP20" s="332">
        <v>212.5</v>
      </c>
      <c r="AQ20" s="103">
        <v>212.5</v>
      </c>
      <c r="AR20" s="103"/>
      <c r="AS20" s="103"/>
      <c r="AT20" s="103"/>
      <c r="AU20" s="103"/>
      <c r="AV20" s="103">
        <v>0</v>
      </c>
      <c r="AW20" s="105" t="str">
        <f t="shared" si="12"/>
        <v>УРА!</v>
      </c>
      <c r="AX20" s="103"/>
      <c r="AY20" s="103"/>
      <c r="AZ20" s="103"/>
      <c r="BA20" s="103"/>
      <c r="BB20" s="104">
        <v>0</v>
      </c>
      <c r="BC20" s="105" t="str">
        <f t="shared" si="13"/>
        <v>УРА!</v>
      </c>
      <c r="BD20" s="103"/>
      <c r="BE20" s="103">
        <v>0</v>
      </c>
      <c r="BF20" s="105" t="str">
        <f t="shared" si="14"/>
        <v>УРА!</v>
      </c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4">
        <f t="shared" si="15"/>
        <v>0</v>
      </c>
      <c r="BS20" s="105" t="str">
        <f t="shared" si="16"/>
        <v>УРА!</v>
      </c>
      <c r="BT20" s="103"/>
      <c r="BU20" s="103"/>
      <c r="BV20" s="103"/>
      <c r="BW20" s="103"/>
      <c r="BX20" s="104">
        <f t="shared" si="17"/>
        <v>0</v>
      </c>
      <c r="BY20" s="105" t="str">
        <f t="shared" si="18"/>
        <v>УРА!</v>
      </c>
      <c r="BZ20" s="103"/>
      <c r="CA20" s="104">
        <f t="shared" si="19"/>
        <v>0</v>
      </c>
      <c r="CB20" s="105" t="str">
        <f t="shared" si="20"/>
        <v>УРА!</v>
      </c>
      <c r="CC20" s="103"/>
      <c r="CD20" s="103"/>
      <c r="CE20" s="103"/>
      <c r="CF20" s="103"/>
      <c r="CG20" s="103"/>
      <c r="CH20" s="103"/>
      <c r="CI20" s="332"/>
      <c r="CJ20" s="332"/>
      <c r="CK20" s="332"/>
      <c r="CL20" s="135"/>
      <c r="CM20" s="135"/>
      <c r="CN20" s="135">
        <v>0</v>
      </c>
      <c r="CO20" s="64" t="str">
        <f t="shared" si="21"/>
        <v>УРА!</v>
      </c>
      <c r="CP20" s="135"/>
      <c r="CQ20" s="135"/>
      <c r="CR20" s="135"/>
      <c r="CS20" s="135"/>
      <c r="CT20" s="135">
        <v>0</v>
      </c>
      <c r="CU20" s="109" t="str">
        <f t="shared" si="22"/>
        <v>УРА!</v>
      </c>
      <c r="CV20" s="135"/>
      <c r="CW20" s="135">
        <v>0</v>
      </c>
      <c r="CX20" s="105" t="str">
        <f t="shared" si="23"/>
        <v>УРА!</v>
      </c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>
        <v>0</v>
      </c>
      <c r="DK20" s="105" t="str">
        <f t="shared" si="24"/>
        <v>УРА!</v>
      </c>
      <c r="DL20" s="135"/>
      <c r="DM20" s="135"/>
      <c r="DN20" s="135"/>
      <c r="DO20" s="135"/>
      <c r="DP20" s="135">
        <v>0</v>
      </c>
      <c r="DQ20" s="105" t="str">
        <f t="shared" si="25"/>
        <v>УРА!</v>
      </c>
      <c r="DR20" s="135"/>
      <c r="DS20" s="135">
        <v>0</v>
      </c>
      <c r="DT20" s="105" t="str">
        <f t="shared" si="26"/>
        <v>УРА!</v>
      </c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>
        <v>0</v>
      </c>
      <c r="EG20" s="105" t="str">
        <f t="shared" si="27"/>
        <v>УРА!</v>
      </c>
      <c r="EH20" s="135"/>
      <c r="EI20" s="135"/>
      <c r="EJ20" s="135"/>
      <c r="EK20" s="135"/>
      <c r="EL20" s="135"/>
      <c r="EM20" s="105" t="str">
        <f t="shared" si="28"/>
        <v>УРА!</v>
      </c>
      <c r="EN20" s="135"/>
      <c r="EO20" s="135"/>
      <c r="EP20" s="105" t="str">
        <f t="shared" si="29"/>
        <v>УРА!</v>
      </c>
      <c r="EQ20" s="135"/>
      <c r="ER20" s="135"/>
      <c r="ES20" s="135"/>
      <c r="ET20" s="135"/>
      <c r="EU20" s="135"/>
      <c r="EV20" s="135">
        <v>0</v>
      </c>
      <c r="EW20" s="135"/>
      <c r="EX20" s="135"/>
      <c r="EY20" s="135"/>
      <c r="EZ20" s="103"/>
      <c r="FA20" s="103"/>
      <c r="FB20" s="104">
        <f t="shared" si="30"/>
        <v>0</v>
      </c>
      <c r="FC20" s="105" t="str">
        <f t="shared" si="31"/>
        <v>УРА!</v>
      </c>
      <c r="FD20" s="103"/>
      <c r="FE20" s="103"/>
      <c r="FF20" s="103"/>
      <c r="FG20" s="103"/>
      <c r="FH20" s="104">
        <f t="shared" si="32"/>
        <v>0</v>
      </c>
      <c r="FI20" s="105" t="str">
        <f t="shared" si="33"/>
        <v>УРА!</v>
      </c>
      <c r="FJ20" s="103"/>
      <c r="FK20" s="104">
        <f t="shared" si="34"/>
        <v>0</v>
      </c>
      <c r="FL20" s="105" t="str">
        <f t="shared" si="35"/>
        <v>УРА!</v>
      </c>
      <c r="FM20" s="103"/>
      <c r="FN20" s="103"/>
      <c r="FO20" s="103"/>
      <c r="FP20" s="103"/>
      <c r="FQ20" s="103"/>
      <c r="FR20" s="103"/>
      <c r="FS20" s="103"/>
      <c r="FT20" s="135"/>
      <c r="FU20" s="135"/>
      <c r="FV20" s="103"/>
      <c r="FW20" s="103"/>
      <c r="FX20" s="103"/>
      <c r="FY20" s="103"/>
      <c r="FZ20" s="103"/>
      <c r="GA20" s="104">
        <v>0</v>
      </c>
      <c r="GB20" s="105" t="str">
        <f t="shared" si="36"/>
        <v>УРА!</v>
      </c>
      <c r="GC20" s="103"/>
      <c r="GD20" s="104">
        <v>0</v>
      </c>
      <c r="GE20" s="105" t="str">
        <f t="shared" si="37"/>
        <v>УРА!</v>
      </c>
      <c r="GF20" s="135"/>
      <c r="GG20" s="135"/>
      <c r="GH20" s="135"/>
      <c r="GI20" s="135"/>
      <c r="GJ20" s="135"/>
      <c r="GK20" s="135"/>
      <c r="GL20" s="103"/>
      <c r="GM20" s="103"/>
      <c r="GN20" s="103"/>
      <c r="GO20" s="111">
        <f t="shared" si="38"/>
        <v>0</v>
      </c>
      <c r="GP20" s="111">
        <f t="shared" si="39"/>
        <v>0</v>
      </c>
      <c r="GQ20" s="112">
        <f t="shared" si="40"/>
        <v>0</v>
      </c>
      <c r="GR20" s="105" t="str">
        <f t="shared" si="41"/>
        <v>УРА!</v>
      </c>
      <c r="GS20" s="111">
        <f t="shared" si="42"/>
        <v>0</v>
      </c>
      <c r="GT20" s="111">
        <f t="shared" si="43"/>
        <v>0</v>
      </c>
      <c r="GU20" s="111">
        <f t="shared" si="44"/>
        <v>0</v>
      </c>
      <c r="GV20" s="111">
        <f t="shared" si="45"/>
        <v>0</v>
      </c>
      <c r="GW20" s="104">
        <f t="shared" si="46"/>
        <v>0</v>
      </c>
      <c r="GX20" s="105" t="str">
        <f t="shared" si="47"/>
        <v>УРА!</v>
      </c>
      <c r="GY20" s="111">
        <f t="shared" si="48"/>
        <v>0</v>
      </c>
      <c r="GZ20" s="104">
        <f t="shared" si="49"/>
        <v>0</v>
      </c>
      <c r="HA20" s="105" t="str">
        <f t="shared" si="50"/>
        <v>УРА!</v>
      </c>
      <c r="HB20" s="111">
        <f t="shared" si="51"/>
        <v>0</v>
      </c>
      <c r="HC20" s="111">
        <f t="shared" si="52"/>
        <v>0</v>
      </c>
      <c r="HD20" s="111">
        <f t="shared" si="53"/>
        <v>0</v>
      </c>
      <c r="HE20" s="103">
        <v>0</v>
      </c>
      <c r="HF20" s="111">
        <f t="shared" si="55"/>
        <v>0</v>
      </c>
      <c r="HG20" s="111">
        <f t="shared" si="56"/>
        <v>0</v>
      </c>
      <c r="HH20" s="111">
        <f t="shared" si="57"/>
        <v>0</v>
      </c>
      <c r="HI20" s="111">
        <f t="shared" si="58"/>
        <v>0</v>
      </c>
      <c r="HJ20" s="111">
        <f t="shared" si="59"/>
        <v>0</v>
      </c>
      <c r="HK20" s="113">
        <f t="shared" si="60"/>
        <v>4137.6000000000004</v>
      </c>
      <c r="HL20" s="118">
        <f t="shared" si="61"/>
        <v>4137.6000000000004</v>
      </c>
      <c r="HM20" s="113">
        <f t="shared" si="62"/>
        <v>2200</v>
      </c>
      <c r="HN20" s="113">
        <f t="shared" si="87"/>
        <v>217.4</v>
      </c>
      <c r="HO20" s="113">
        <f t="shared" si="63"/>
        <v>4375.8999999999996</v>
      </c>
      <c r="HP20" s="113">
        <f t="shared" si="64"/>
        <v>4375.8999999999996</v>
      </c>
      <c r="HQ20" s="115">
        <f t="shared" si="65"/>
        <v>4375.8999999999996</v>
      </c>
      <c r="HR20" s="105" t="str">
        <f t="shared" si="66"/>
        <v>УРА!</v>
      </c>
      <c r="HS20" s="111">
        <f t="shared" si="67"/>
        <v>4163.3999999999996</v>
      </c>
      <c r="HT20" s="107">
        <f t="shared" si="68"/>
        <v>790.7</v>
      </c>
      <c r="HU20" s="107">
        <f t="shared" si="69"/>
        <v>0</v>
      </c>
      <c r="HV20" s="107">
        <f t="shared" si="70"/>
        <v>655.8</v>
      </c>
      <c r="HW20" s="102">
        <v>0</v>
      </c>
      <c r="HX20" s="107">
        <f t="shared" si="71"/>
        <v>1845.2</v>
      </c>
      <c r="HY20" s="107">
        <f t="shared" si="72"/>
        <v>212.5</v>
      </c>
      <c r="HZ20" s="107">
        <f t="shared" si="73"/>
        <v>212.5</v>
      </c>
      <c r="IA20" s="107">
        <f t="shared" ref="IA20:IB27" si="101">AQ20+BM20+CI20+DE20+EA20+EW20+FS20+GL20</f>
        <v>212.5</v>
      </c>
      <c r="IB20" s="107">
        <f t="shared" si="101"/>
        <v>0</v>
      </c>
      <c r="IC20" s="107">
        <f t="shared" si="75"/>
        <v>0</v>
      </c>
      <c r="ID20" s="103">
        <f t="shared" si="76"/>
        <v>0</v>
      </c>
      <c r="IE20" s="103">
        <f t="shared" si="77"/>
        <v>0</v>
      </c>
      <c r="IF20" s="103">
        <f t="shared" si="78"/>
        <v>0</v>
      </c>
      <c r="IG20" s="103">
        <f t="shared" si="79"/>
        <v>0</v>
      </c>
      <c r="IH20" s="103">
        <f t="shared" si="80"/>
        <v>0</v>
      </c>
      <c r="II20" s="103">
        <f t="shared" si="81"/>
        <v>0</v>
      </c>
      <c r="IJ20" s="103">
        <f t="shared" si="82"/>
        <v>0</v>
      </c>
      <c r="IK20" s="103">
        <f t="shared" si="83"/>
        <v>0</v>
      </c>
      <c r="IL20" s="103"/>
      <c r="IM20" s="103">
        <f t="shared" si="85"/>
        <v>0</v>
      </c>
      <c r="IN20" s="103">
        <f t="shared" si="86"/>
        <v>0</v>
      </c>
      <c r="IO20" s="102"/>
      <c r="IP20" s="103"/>
      <c r="IQ20" s="103"/>
      <c r="IR20" s="103"/>
      <c r="IS20" s="103"/>
      <c r="IT20" s="103"/>
      <c r="IU20" s="103"/>
      <c r="IV20" s="103"/>
    </row>
    <row r="21" spans="1:256" s="75" customFormat="1" ht="18" customHeight="1">
      <c r="A21" s="235" t="s">
        <v>356</v>
      </c>
      <c r="B21" s="136"/>
      <c r="C21" s="136"/>
      <c r="D21" s="104">
        <f t="shared" si="0"/>
        <v>0</v>
      </c>
      <c r="E21" s="64" t="str">
        <f t="shared" si="1"/>
        <v>УРА!</v>
      </c>
      <c r="F21" s="136"/>
      <c r="G21" s="136"/>
      <c r="H21" s="136"/>
      <c r="I21" s="136"/>
      <c r="J21" s="104">
        <f t="shared" si="2"/>
        <v>0</v>
      </c>
      <c r="K21" s="105" t="str">
        <f t="shared" si="3"/>
        <v>УРА!</v>
      </c>
      <c r="L21" s="103"/>
      <c r="M21" s="104">
        <f t="shared" si="4"/>
        <v>0</v>
      </c>
      <c r="N21" s="105" t="str">
        <f t="shared" si="5"/>
        <v>УРА!</v>
      </c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4">
        <f t="shared" si="6"/>
        <v>0</v>
      </c>
      <c r="AA21" s="105" t="str">
        <f t="shared" si="7"/>
        <v>УРА!</v>
      </c>
      <c r="AB21" s="103"/>
      <c r="AC21" s="103"/>
      <c r="AD21" s="332"/>
      <c r="AE21" s="332"/>
      <c r="AF21" s="393">
        <f t="shared" si="8"/>
        <v>0</v>
      </c>
      <c r="AG21" s="394" t="str">
        <f t="shared" si="9"/>
        <v>УРА!</v>
      </c>
      <c r="AH21" s="332"/>
      <c r="AI21" s="395">
        <f t="shared" si="10"/>
        <v>0</v>
      </c>
      <c r="AJ21" s="394" t="str">
        <f t="shared" si="11"/>
        <v>УРА!</v>
      </c>
      <c r="AK21" s="332"/>
      <c r="AL21" s="332"/>
      <c r="AM21" s="332"/>
      <c r="AN21" s="332"/>
      <c r="AO21" s="332"/>
      <c r="AP21" s="332">
        <f t="shared" si="100"/>
        <v>0</v>
      </c>
      <c r="AQ21" s="103"/>
      <c r="AR21" s="103"/>
      <c r="AS21" s="103"/>
      <c r="AT21" s="103"/>
      <c r="AU21" s="103"/>
      <c r="AV21" s="103">
        <v>0</v>
      </c>
      <c r="AW21" s="105" t="str">
        <f t="shared" si="12"/>
        <v>УРА!</v>
      </c>
      <c r="AX21" s="103"/>
      <c r="AY21" s="103"/>
      <c r="AZ21" s="103"/>
      <c r="BA21" s="103"/>
      <c r="BB21" s="104">
        <v>0</v>
      </c>
      <c r="BC21" s="105" t="str">
        <f t="shared" si="13"/>
        <v>УРА!</v>
      </c>
      <c r="BD21" s="103"/>
      <c r="BE21" s="103">
        <v>0</v>
      </c>
      <c r="BF21" s="105" t="str">
        <f t="shared" si="14"/>
        <v>УРА!</v>
      </c>
      <c r="BG21" s="103"/>
      <c r="BH21" s="103"/>
      <c r="BI21" s="103"/>
      <c r="BJ21" s="103"/>
      <c r="BK21" s="103"/>
      <c r="BL21" s="103"/>
      <c r="BM21" s="103"/>
      <c r="BN21" s="103"/>
      <c r="BO21" s="103"/>
      <c r="BP21" s="103">
        <v>12520.6</v>
      </c>
      <c r="BQ21" s="103">
        <v>12520.6</v>
      </c>
      <c r="BR21" s="104">
        <f t="shared" si="15"/>
        <v>10699.8</v>
      </c>
      <c r="BS21" s="105" t="str">
        <f t="shared" si="16"/>
        <v>УРА!</v>
      </c>
      <c r="BT21" s="103">
        <v>6224.5</v>
      </c>
      <c r="BU21" s="103">
        <v>4475.3</v>
      </c>
      <c r="BV21" s="103">
        <v>16460.2</v>
      </c>
      <c r="BW21" s="103">
        <v>16460.2</v>
      </c>
      <c r="BX21" s="104">
        <f t="shared" si="17"/>
        <v>16460.2</v>
      </c>
      <c r="BY21" s="105" t="str">
        <f t="shared" si="18"/>
        <v>УРА!</v>
      </c>
      <c r="BZ21" s="103">
        <v>16042.2</v>
      </c>
      <c r="CA21" s="104">
        <f t="shared" si="19"/>
        <v>14906.3</v>
      </c>
      <c r="CB21" s="105" t="str">
        <f t="shared" si="20"/>
        <v>УРА!</v>
      </c>
      <c r="CC21" s="103">
        <v>9235.5</v>
      </c>
      <c r="CD21" s="103">
        <v>455.1</v>
      </c>
      <c r="CE21" s="103">
        <v>1445.1</v>
      </c>
      <c r="CF21" s="103"/>
      <c r="CG21" s="103">
        <v>3770.6</v>
      </c>
      <c r="CH21" s="103">
        <v>418</v>
      </c>
      <c r="CI21" s="332">
        <v>418</v>
      </c>
      <c r="CJ21" s="332"/>
      <c r="CK21" s="332"/>
      <c r="CL21" s="135"/>
      <c r="CM21" s="135"/>
      <c r="CN21" s="135">
        <v>0</v>
      </c>
      <c r="CO21" s="64" t="str">
        <f t="shared" si="21"/>
        <v>УРА!</v>
      </c>
      <c r="CP21" s="135"/>
      <c r="CQ21" s="135"/>
      <c r="CR21" s="135"/>
      <c r="CS21" s="135"/>
      <c r="CT21" s="135">
        <v>0</v>
      </c>
      <c r="CU21" s="109" t="str">
        <f t="shared" si="22"/>
        <v>УРА!</v>
      </c>
      <c r="CV21" s="135"/>
      <c r="CW21" s="135">
        <v>0</v>
      </c>
      <c r="CX21" s="105" t="str">
        <f t="shared" si="23"/>
        <v>УРА!</v>
      </c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>
        <v>0</v>
      </c>
      <c r="DK21" s="105" t="str">
        <f t="shared" si="24"/>
        <v>УРА!</v>
      </c>
      <c r="DL21" s="135"/>
      <c r="DM21" s="135"/>
      <c r="DN21" s="135"/>
      <c r="DO21" s="135"/>
      <c r="DP21" s="135">
        <v>0</v>
      </c>
      <c r="DQ21" s="105" t="str">
        <f t="shared" si="25"/>
        <v>УРА!</v>
      </c>
      <c r="DR21" s="135"/>
      <c r="DS21" s="135">
        <v>0</v>
      </c>
      <c r="DT21" s="105" t="str">
        <f t="shared" si="26"/>
        <v>УРА!</v>
      </c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>
        <v>0</v>
      </c>
      <c r="EG21" s="105" t="str">
        <f t="shared" si="27"/>
        <v>УРА!</v>
      </c>
      <c r="EH21" s="135"/>
      <c r="EI21" s="135"/>
      <c r="EJ21" s="135"/>
      <c r="EK21" s="135"/>
      <c r="EL21" s="135"/>
      <c r="EM21" s="105" t="str">
        <f t="shared" si="28"/>
        <v>УРА!</v>
      </c>
      <c r="EN21" s="135"/>
      <c r="EO21" s="135"/>
      <c r="EP21" s="105" t="str">
        <f t="shared" si="29"/>
        <v>УРА!</v>
      </c>
      <c r="EQ21" s="135"/>
      <c r="ER21" s="135"/>
      <c r="ES21" s="135"/>
      <c r="ET21" s="135"/>
      <c r="EU21" s="135"/>
      <c r="EV21" s="135">
        <v>0</v>
      </c>
      <c r="EW21" s="135"/>
      <c r="EX21" s="135"/>
      <c r="EY21" s="135"/>
      <c r="EZ21" s="103">
        <v>2704.2</v>
      </c>
      <c r="FA21" s="103">
        <v>2704.2</v>
      </c>
      <c r="FB21" s="104">
        <f t="shared" si="30"/>
        <v>1205.7</v>
      </c>
      <c r="FC21" s="105" t="str">
        <f t="shared" si="31"/>
        <v>УРА!</v>
      </c>
      <c r="FD21" s="103">
        <v>1205.7</v>
      </c>
      <c r="FE21" s="103"/>
      <c r="FF21" s="103">
        <v>2585.1999999999998</v>
      </c>
      <c r="FG21" s="103">
        <v>2585.1999999999998</v>
      </c>
      <c r="FH21" s="104">
        <f t="shared" si="32"/>
        <v>2585.1999999999998</v>
      </c>
      <c r="FI21" s="105" t="str">
        <f t="shared" si="33"/>
        <v>УРА!</v>
      </c>
      <c r="FJ21" s="103">
        <v>2527.3000000000002</v>
      </c>
      <c r="FK21" s="104">
        <f t="shared" si="34"/>
        <v>2527.3000000000002</v>
      </c>
      <c r="FL21" s="105" t="str">
        <f t="shared" si="35"/>
        <v>УРА!</v>
      </c>
      <c r="FM21" s="103">
        <v>2107.1999999999998</v>
      </c>
      <c r="FN21" s="103"/>
      <c r="FO21" s="103"/>
      <c r="FP21" s="103"/>
      <c r="FQ21" s="103">
        <v>420.1</v>
      </c>
      <c r="FR21" s="103">
        <v>57.9</v>
      </c>
      <c r="FS21" s="103">
        <v>5</v>
      </c>
      <c r="FT21" s="135"/>
      <c r="FU21" s="135"/>
      <c r="FV21" s="103"/>
      <c r="FW21" s="103"/>
      <c r="FX21" s="103"/>
      <c r="FY21" s="103"/>
      <c r="FZ21" s="103"/>
      <c r="GA21" s="104">
        <v>0</v>
      </c>
      <c r="GB21" s="105" t="str">
        <f t="shared" si="36"/>
        <v>УРА!</v>
      </c>
      <c r="GC21" s="103"/>
      <c r="GD21" s="104">
        <v>0</v>
      </c>
      <c r="GE21" s="105" t="str">
        <f t="shared" si="37"/>
        <v>УРА!</v>
      </c>
      <c r="GF21" s="135"/>
      <c r="GG21" s="135"/>
      <c r="GH21" s="135"/>
      <c r="GI21" s="135"/>
      <c r="GJ21" s="135"/>
      <c r="GK21" s="135"/>
      <c r="GL21" s="103"/>
      <c r="GM21" s="103"/>
      <c r="GN21" s="103"/>
      <c r="GO21" s="111">
        <f t="shared" si="38"/>
        <v>12520.6</v>
      </c>
      <c r="GP21" s="111">
        <f t="shared" si="39"/>
        <v>12520.6</v>
      </c>
      <c r="GQ21" s="112">
        <f t="shared" si="40"/>
        <v>10699.8</v>
      </c>
      <c r="GR21" s="105" t="str">
        <f t="shared" si="41"/>
        <v>УРА!</v>
      </c>
      <c r="GS21" s="111">
        <f t="shared" si="42"/>
        <v>6224.5</v>
      </c>
      <c r="GT21" s="111">
        <f t="shared" si="43"/>
        <v>4475.3</v>
      </c>
      <c r="GU21" s="111">
        <f t="shared" si="44"/>
        <v>16460.2</v>
      </c>
      <c r="GV21" s="111">
        <f t="shared" si="45"/>
        <v>16460.2</v>
      </c>
      <c r="GW21" s="104">
        <f t="shared" si="46"/>
        <v>16460.2</v>
      </c>
      <c r="GX21" s="105" t="str">
        <f t="shared" si="47"/>
        <v>УРА!</v>
      </c>
      <c r="GY21" s="111">
        <f t="shared" si="48"/>
        <v>16042.2</v>
      </c>
      <c r="GZ21" s="104">
        <f t="shared" si="49"/>
        <v>14906.3</v>
      </c>
      <c r="HA21" s="105" t="str">
        <f t="shared" si="50"/>
        <v>УРА!</v>
      </c>
      <c r="HB21" s="111">
        <f t="shared" si="51"/>
        <v>9235.5</v>
      </c>
      <c r="HC21" s="111">
        <f t="shared" si="52"/>
        <v>455.1</v>
      </c>
      <c r="HD21" s="111">
        <f t="shared" si="53"/>
        <v>1445.1</v>
      </c>
      <c r="HE21" s="103">
        <v>0</v>
      </c>
      <c r="HF21" s="111">
        <f t="shared" si="55"/>
        <v>3770.6</v>
      </c>
      <c r="HG21" s="111">
        <f t="shared" si="56"/>
        <v>418</v>
      </c>
      <c r="HH21" s="111">
        <f t="shared" si="57"/>
        <v>418</v>
      </c>
      <c r="HI21" s="111">
        <f t="shared" si="58"/>
        <v>0</v>
      </c>
      <c r="HJ21" s="111">
        <f t="shared" si="59"/>
        <v>0</v>
      </c>
      <c r="HK21" s="113">
        <f t="shared" si="60"/>
        <v>15224.8</v>
      </c>
      <c r="HL21" s="118">
        <f t="shared" si="61"/>
        <v>15224.8</v>
      </c>
      <c r="HM21" s="113">
        <f t="shared" si="62"/>
        <v>7430.2</v>
      </c>
      <c r="HN21" s="113">
        <f t="shared" si="87"/>
        <v>4475.3</v>
      </c>
      <c r="HO21" s="113">
        <f t="shared" si="63"/>
        <v>19045.400000000001</v>
      </c>
      <c r="HP21" s="113">
        <f t="shared" si="64"/>
        <v>19045.400000000001</v>
      </c>
      <c r="HQ21" s="115">
        <f t="shared" si="65"/>
        <v>19045.400000000001</v>
      </c>
      <c r="HR21" s="105" t="str">
        <f t="shared" si="66"/>
        <v>УРА!</v>
      </c>
      <c r="HS21" s="111">
        <f t="shared" si="67"/>
        <v>18569.5</v>
      </c>
      <c r="HT21" s="107">
        <f t="shared" si="68"/>
        <v>11342.7</v>
      </c>
      <c r="HU21" s="107">
        <f t="shared" si="69"/>
        <v>455.1</v>
      </c>
      <c r="HV21" s="107">
        <f t="shared" si="70"/>
        <v>1445.1</v>
      </c>
      <c r="HW21" s="102">
        <v>0</v>
      </c>
      <c r="HX21" s="107">
        <f t="shared" si="71"/>
        <v>4190.7</v>
      </c>
      <c r="HY21" s="107">
        <f t="shared" si="72"/>
        <v>475.9</v>
      </c>
      <c r="HZ21" s="107">
        <f t="shared" si="73"/>
        <v>423</v>
      </c>
      <c r="IA21" s="107">
        <f t="shared" si="101"/>
        <v>423</v>
      </c>
      <c r="IB21" s="107">
        <f t="shared" si="101"/>
        <v>0</v>
      </c>
      <c r="IC21" s="107">
        <f t="shared" si="75"/>
        <v>0</v>
      </c>
      <c r="ID21" s="103">
        <f t="shared" si="76"/>
        <v>0</v>
      </c>
      <c r="IE21" s="103">
        <f t="shared" si="77"/>
        <v>0</v>
      </c>
      <c r="IF21" s="103">
        <f t="shared" si="78"/>
        <v>0</v>
      </c>
      <c r="IG21" s="103">
        <f t="shared" si="79"/>
        <v>0</v>
      </c>
      <c r="IH21" s="103">
        <f t="shared" si="80"/>
        <v>0</v>
      </c>
      <c r="II21" s="103">
        <f t="shared" si="81"/>
        <v>0</v>
      </c>
      <c r="IJ21" s="103">
        <f t="shared" si="82"/>
        <v>0</v>
      </c>
      <c r="IK21" s="103">
        <f t="shared" si="83"/>
        <v>0</v>
      </c>
      <c r="IL21" s="103">
        <f t="shared" si="84"/>
        <v>0</v>
      </c>
      <c r="IM21" s="103">
        <f t="shared" si="85"/>
        <v>0</v>
      </c>
      <c r="IN21" s="103">
        <f t="shared" si="86"/>
        <v>0</v>
      </c>
      <c r="IO21" s="102"/>
      <c r="IP21" s="103"/>
      <c r="IQ21" s="103"/>
      <c r="IR21" s="103"/>
      <c r="IS21" s="103"/>
      <c r="IT21" s="103"/>
      <c r="IU21" s="103"/>
      <c r="IV21" s="103"/>
    </row>
    <row r="22" spans="1:256" s="75" customFormat="1" ht="18" customHeight="1">
      <c r="A22" s="235" t="s">
        <v>357</v>
      </c>
      <c r="B22" s="136"/>
      <c r="C22" s="136"/>
      <c r="D22" s="104">
        <f t="shared" si="0"/>
        <v>0</v>
      </c>
      <c r="E22" s="64" t="str">
        <f t="shared" si="1"/>
        <v>УРА!</v>
      </c>
      <c r="F22" s="136"/>
      <c r="G22" s="136"/>
      <c r="H22" s="136"/>
      <c r="I22" s="136"/>
      <c r="J22" s="104">
        <f t="shared" si="2"/>
        <v>0</v>
      </c>
      <c r="K22" s="105" t="str">
        <f t="shared" si="3"/>
        <v>УРА!</v>
      </c>
      <c r="L22" s="103"/>
      <c r="M22" s="104">
        <f t="shared" si="4"/>
        <v>0</v>
      </c>
      <c r="N22" s="105" t="str">
        <f t="shared" si="5"/>
        <v>УРА!</v>
      </c>
      <c r="O22" s="103"/>
      <c r="P22" s="103"/>
      <c r="Q22" s="103"/>
      <c r="R22" s="103"/>
      <c r="S22" s="103"/>
      <c r="T22" s="103"/>
      <c r="U22" s="103"/>
      <c r="V22" s="103"/>
      <c r="W22" s="103"/>
      <c r="X22" s="103">
        <v>17.899999999999999</v>
      </c>
      <c r="Y22" s="103">
        <v>17.899999999999999</v>
      </c>
      <c r="Z22" s="104">
        <f t="shared" si="6"/>
        <v>17.899999999999999</v>
      </c>
      <c r="AA22" s="105" t="str">
        <f t="shared" si="7"/>
        <v>УРА!</v>
      </c>
      <c r="AB22" s="103">
        <v>17.899999999999999</v>
      </c>
      <c r="AC22" s="103"/>
      <c r="AD22" s="332">
        <v>17.899999999999999</v>
      </c>
      <c r="AE22" s="332">
        <v>17.899999999999999</v>
      </c>
      <c r="AF22" s="393">
        <f t="shared" si="8"/>
        <v>17.899999999999999</v>
      </c>
      <c r="AG22" s="394" t="str">
        <f t="shared" si="9"/>
        <v>УРА!</v>
      </c>
      <c r="AH22" s="332">
        <v>14</v>
      </c>
      <c r="AI22" s="395">
        <f t="shared" si="10"/>
        <v>14</v>
      </c>
      <c r="AJ22" s="394" t="str">
        <f t="shared" si="11"/>
        <v>УРА!</v>
      </c>
      <c r="AK22" s="332"/>
      <c r="AL22" s="332"/>
      <c r="AM22" s="332">
        <v>9.6999999999999993</v>
      </c>
      <c r="AN22" s="332"/>
      <c r="AO22" s="332">
        <v>4.3</v>
      </c>
      <c r="AP22" s="332">
        <f t="shared" si="100"/>
        <v>3.9</v>
      </c>
      <c r="AQ22" s="103"/>
      <c r="AR22" s="103">
        <v>1</v>
      </c>
      <c r="AS22" s="103">
        <v>2.9</v>
      </c>
      <c r="AT22" s="103"/>
      <c r="AU22" s="103"/>
      <c r="AV22" s="103">
        <v>0</v>
      </c>
      <c r="AW22" s="105" t="str">
        <f t="shared" si="12"/>
        <v>УРА!</v>
      </c>
      <c r="AX22" s="103"/>
      <c r="AY22" s="103"/>
      <c r="AZ22" s="103"/>
      <c r="BA22" s="103"/>
      <c r="BB22" s="104">
        <v>0</v>
      </c>
      <c r="BC22" s="105" t="str">
        <f t="shared" si="13"/>
        <v>УРА!</v>
      </c>
      <c r="BD22" s="103"/>
      <c r="BE22" s="103">
        <v>0</v>
      </c>
      <c r="BF22" s="105" t="str">
        <f t="shared" si="14"/>
        <v>УРА!</v>
      </c>
      <c r="BG22" s="103"/>
      <c r="BH22" s="103"/>
      <c r="BI22" s="103"/>
      <c r="BJ22" s="103"/>
      <c r="BK22" s="103"/>
      <c r="BL22" s="103"/>
      <c r="BM22" s="103"/>
      <c r="BN22" s="103"/>
      <c r="BO22" s="103"/>
      <c r="BP22" s="103">
        <v>15</v>
      </c>
      <c r="BQ22" s="103">
        <v>15</v>
      </c>
      <c r="BR22" s="104">
        <f t="shared" si="15"/>
        <v>15</v>
      </c>
      <c r="BS22" s="105" t="str">
        <f t="shared" si="16"/>
        <v>УРА!</v>
      </c>
      <c r="BT22" s="103">
        <v>15</v>
      </c>
      <c r="BU22" s="103"/>
      <c r="BV22" s="103">
        <v>29.5</v>
      </c>
      <c r="BW22" s="103">
        <v>29.5</v>
      </c>
      <c r="BX22" s="104">
        <f t="shared" si="17"/>
        <v>29.5</v>
      </c>
      <c r="BY22" s="105" t="str">
        <f t="shared" si="18"/>
        <v>УРА!</v>
      </c>
      <c r="BZ22" s="103">
        <v>26.9</v>
      </c>
      <c r="CA22" s="104">
        <f t="shared" si="19"/>
        <v>26.9</v>
      </c>
      <c r="CB22" s="105" t="str">
        <f t="shared" si="20"/>
        <v>УРА!</v>
      </c>
      <c r="CC22" s="103">
        <v>18</v>
      </c>
      <c r="CD22" s="103"/>
      <c r="CE22" s="103">
        <v>3.7</v>
      </c>
      <c r="CF22" s="103"/>
      <c r="CG22" s="103">
        <v>5.2</v>
      </c>
      <c r="CH22" s="103">
        <v>2.6</v>
      </c>
      <c r="CI22" s="332"/>
      <c r="CJ22" s="332">
        <v>1.8</v>
      </c>
      <c r="CK22" s="332">
        <v>0.8</v>
      </c>
      <c r="CL22" s="135"/>
      <c r="CM22" s="135"/>
      <c r="CN22" s="135">
        <v>0</v>
      </c>
      <c r="CO22" s="64" t="str">
        <f t="shared" si="21"/>
        <v>УРА!</v>
      </c>
      <c r="CP22" s="135"/>
      <c r="CQ22" s="135"/>
      <c r="CR22" s="135"/>
      <c r="CS22" s="135"/>
      <c r="CT22" s="135">
        <v>0</v>
      </c>
      <c r="CU22" s="109" t="str">
        <f t="shared" si="22"/>
        <v>УРА!</v>
      </c>
      <c r="CV22" s="135"/>
      <c r="CW22" s="135">
        <v>0</v>
      </c>
      <c r="CX22" s="105" t="str">
        <f t="shared" si="23"/>
        <v>УРА!</v>
      </c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>
        <v>0</v>
      </c>
      <c r="DK22" s="105" t="str">
        <f t="shared" si="24"/>
        <v>УРА!</v>
      </c>
      <c r="DL22" s="135"/>
      <c r="DM22" s="135"/>
      <c r="DN22" s="135"/>
      <c r="DO22" s="135"/>
      <c r="DP22" s="135">
        <v>0</v>
      </c>
      <c r="DQ22" s="105" t="str">
        <f t="shared" si="25"/>
        <v>УРА!</v>
      </c>
      <c r="DR22" s="135"/>
      <c r="DS22" s="135">
        <v>0</v>
      </c>
      <c r="DT22" s="105" t="str">
        <f t="shared" si="26"/>
        <v>УРА!</v>
      </c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>
        <v>0</v>
      </c>
      <c r="EG22" s="105" t="str">
        <f t="shared" si="27"/>
        <v>УРА!</v>
      </c>
      <c r="EH22" s="135"/>
      <c r="EI22" s="135"/>
      <c r="EJ22" s="135"/>
      <c r="EK22" s="135"/>
      <c r="EL22" s="135"/>
      <c r="EM22" s="105" t="str">
        <f t="shared" si="28"/>
        <v>УРА!</v>
      </c>
      <c r="EN22" s="135"/>
      <c r="EO22" s="135"/>
      <c r="EP22" s="105" t="str">
        <f t="shared" si="29"/>
        <v>УРА!</v>
      </c>
      <c r="EQ22" s="135"/>
      <c r="ER22" s="135"/>
      <c r="ES22" s="135"/>
      <c r="ET22" s="135"/>
      <c r="EU22" s="135"/>
      <c r="EV22" s="135">
        <v>0</v>
      </c>
      <c r="EW22" s="135"/>
      <c r="EX22" s="135"/>
      <c r="EY22" s="135"/>
      <c r="EZ22" s="103"/>
      <c r="FA22" s="103"/>
      <c r="FB22" s="104">
        <f t="shared" si="30"/>
        <v>0</v>
      </c>
      <c r="FC22" s="105" t="str">
        <f t="shared" si="31"/>
        <v>УРА!</v>
      </c>
      <c r="FD22" s="103"/>
      <c r="FE22" s="103"/>
      <c r="FF22" s="103"/>
      <c r="FG22" s="103"/>
      <c r="FH22" s="104">
        <f t="shared" si="32"/>
        <v>0</v>
      </c>
      <c r="FI22" s="105" t="str">
        <f t="shared" si="33"/>
        <v>УРА!</v>
      </c>
      <c r="FJ22" s="103"/>
      <c r="FK22" s="104">
        <f t="shared" si="34"/>
        <v>0</v>
      </c>
      <c r="FL22" s="105" t="str">
        <f t="shared" si="35"/>
        <v>УРА!</v>
      </c>
      <c r="FM22" s="103"/>
      <c r="FN22" s="103"/>
      <c r="FO22" s="103"/>
      <c r="FP22" s="103"/>
      <c r="FQ22" s="103"/>
      <c r="FR22" s="103"/>
      <c r="FS22" s="103"/>
      <c r="FT22" s="135"/>
      <c r="FU22" s="135"/>
      <c r="FV22" s="103"/>
      <c r="FW22" s="103"/>
      <c r="FX22" s="103"/>
      <c r="FY22" s="103"/>
      <c r="FZ22" s="103"/>
      <c r="GA22" s="104">
        <v>0</v>
      </c>
      <c r="GB22" s="105" t="str">
        <f t="shared" si="36"/>
        <v>УРА!</v>
      </c>
      <c r="GC22" s="103"/>
      <c r="GD22" s="104">
        <v>0</v>
      </c>
      <c r="GE22" s="105" t="str">
        <f t="shared" si="37"/>
        <v>УРА!</v>
      </c>
      <c r="GF22" s="135"/>
      <c r="GG22" s="135"/>
      <c r="GH22" s="135"/>
      <c r="GI22" s="135"/>
      <c r="GJ22" s="135"/>
      <c r="GK22" s="135"/>
      <c r="GL22" s="103"/>
      <c r="GM22" s="103"/>
      <c r="GN22" s="103"/>
      <c r="GO22" s="111">
        <f t="shared" si="38"/>
        <v>15</v>
      </c>
      <c r="GP22" s="111">
        <f t="shared" si="39"/>
        <v>15</v>
      </c>
      <c r="GQ22" s="112">
        <f t="shared" si="40"/>
        <v>15</v>
      </c>
      <c r="GR22" s="105" t="str">
        <f t="shared" si="41"/>
        <v>УРА!</v>
      </c>
      <c r="GS22" s="111">
        <f t="shared" si="42"/>
        <v>15</v>
      </c>
      <c r="GT22" s="111">
        <f t="shared" si="43"/>
        <v>0</v>
      </c>
      <c r="GU22" s="111">
        <f t="shared" si="44"/>
        <v>29.5</v>
      </c>
      <c r="GV22" s="111">
        <f t="shared" si="45"/>
        <v>29.5</v>
      </c>
      <c r="GW22" s="104">
        <f t="shared" si="46"/>
        <v>29.5</v>
      </c>
      <c r="GX22" s="105" t="str">
        <f t="shared" si="47"/>
        <v>УРА!</v>
      </c>
      <c r="GY22" s="111">
        <f t="shared" si="48"/>
        <v>26.9</v>
      </c>
      <c r="GZ22" s="104">
        <f t="shared" si="49"/>
        <v>26.9</v>
      </c>
      <c r="HA22" s="105" t="str">
        <f t="shared" si="50"/>
        <v>УРА!</v>
      </c>
      <c r="HB22" s="111">
        <f t="shared" si="51"/>
        <v>18</v>
      </c>
      <c r="HC22" s="111">
        <f t="shared" si="52"/>
        <v>0</v>
      </c>
      <c r="HD22" s="111">
        <f t="shared" si="53"/>
        <v>3.7</v>
      </c>
      <c r="HE22" s="103">
        <v>0</v>
      </c>
      <c r="HF22" s="111">
        <f t="shared" si="55"/>
        <v>5.2</v>
      </c>
      <c r="HG22" s="111">
        <f t="shared" si="56"/>
        <v>2.6</v>
      </c>
      <c r="HH22" s="111">
        <f t="shared" si="57"/>
        <v>0</v>
      </c>
      <c r="HI22" s="111">
        <f t="shared" si="58"/>
        <v>1.8</v>
      </c>
      <c r="HJ22" s="111">
        <f t="shared" si="59"/>
        <v>0.8</v>
      </c>
      <c r="HK22" s="113">
        <f t="shared" si="60"/>
        <v>32.9</v>
      </c>
      <c r="HL22" s="118">
        <f t="shared" si="61"/>
        <v>32.9</v>
      </c>
      <c r="HM22" s="113">
        <f t="shared" si="62"/>
        <v>32.9</v>
      </c>
      <c r="HN22" s="113">
        <f t="shared" si="87"/>
        <v>0</v>
      </c>
      <c r="HO22" s="113">
        <f t="shared" si="63"/>
        <v>47.4</v>
      </c>
      <c r="HP22" s="113">
        <f t="shared" si="64"/>
        <v>47.4</v>
      </c>
      <c r="HQ22" s="115">
        <f t="shared" si="65"/>
        <v>47.4</v>
      </c>
      <c r="HR22" s="105" t="str">
        <f t="shared" si="66"/>
        <v>УРА!</v>
      </c>
      <c r="HS22" s="111">
        <f t="shared" si="67"/>
        <v>40.9</v>
      </c>
      <c r="HT22" s="107">
        <f t="shared" si="68"/>
        <v>18</v>
      </c>
      <c r="HU22" s="107">
        <f t="shared" si="69"/>
        <v>0</v>
      </c>
      <c r="HV22" s="107">
        <f t="shared" si="70"/>
        <v>13.4</v>
      </c>
      <c r="HW22" s="102">
        <v>0</v>
      </c>
      <c r="HX22" s="107">
        <f t="shared" si="71"/>
        <v>9.5</v>
      </c>
      <c r="HY22" s="107">
        <f t="shared" si="72"/>
        <v>6.5</v>
      </c>
      <c r="HZ22" s="107">
        <f t="shared" si="73"/>
        <v>6.5</v>
      </c>
      <c r="IA22" s="107">
        <f t="shared" si="101"/>
        <v>0</v>
      </c>
      <c r="IB22" s="107">
        <f t="shared" si="101"/>
        <v>2.8</v>
      </c>
      <c r="IC22" s="107">
        <f t="shared" si="75"/>
        <v>3.7</v>
      </c>
      <c r="ID22" s="103">
        <f t="shared" si="76"/>
        <v>0</v>
      </c>
      <c r="IE22" s="103">
        <f t="shared" si="77"/>
        <v>0</v>
      </c>
      <c r="IF22" s="103">
        <f t="shared" si="78"/>
        <v>0</v>
      </c>
      <c r="IG22" s="103">
        <f t="shared" si="79"/>
        <v>0</v>
      </c>
      <c r="IH22" s="103">
        <f t="shared" si="80"/>
        <v>0</v>
      </c>
      <c r="II22" s="103">
        <f t="shared" si="81"/>
        <v>0</v>
      </c>
      <c r="IJ22" s="103">
        <f t="shared" si="82"/>
        <v>0</v>
      </c>
      <c r="IK22" s="103">
        <f t="shared" si="83"/>
        <v>0</v>
      </c>
      <c r="IL22" s="103">
        <f t="shared" si="84"/>
        <v>0</v>
      </c>
      <c r="IM22" s="103">
        <f t="shared" si="85"/>
        <v>0</v>
      </c>
      <c r="IN22" s="103">
        <f t="shared" si="86"/>
        <v>0</v>
      </c>
      <c r="IO22" s="102"/>
      <c r="IP22" s="103"/>
      <c r="IQ22" s="103"/>
      <c r="IR22" s="103"/>
      <c r="IS22" s="103"/>
      <c r="IT22" s="103"/>
      <c r="IU22" s="103"/>
      <c r="IV22" s="103"/>
    </row>
    <row r="23" spans="1:256" s="75" customFormat="1" ht="18" customHeight="1">
      <c r="A23" s="235" t="s">
        <v>358</v>
      </c>
      <c r="B23" s="136"/>
      <c r="C23" s="136"/>
      <c r="D23" s="104">
        <f t="shared" si="0"/>
        <v>0</v>
      </c>
      <c r="E23" s="64" t="str">
        <f t="shared" si="1"/>
        <v>УРА!</v>
      </c>
      <c r="F23" s="136"/>
      <c r="G23" s="136"/>
      <c r="H23" s="136"/>
      <c r="I23" s="136"/>
      <c r="J23" s="104">
        <f t="shared" si="2"/>
        <v>0</v>
      </c>
      <c r="K23" s="105" t="str">
        <f t="shared" si="3"/>
        <v>УРА!</v>
      </c>
      <c r="L23" s="103"/>
      <c r="M23" s="104">
        <f t="shared" si="4"/>
        <v>0</v>
      </c>
      <c r="N23" s="105" t="str">
        <f t="shared" si="5"/>
        <v>УРА!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4">
        <f t="shared" si="6"/>
        <v>0</v>
      </c>
      <c r="AA23" s="105" t="str">
        <f t="shared" si="7"/>
        <v>УРА!</v>
      </c>
      <c r="AB23" s="103"/>
      <c r="AC23" s="103"/>
      <c r="AD23" s="332"/>
      <c r="AE23" s="332"/>
      <c r="AF23" s="393">
        <f t="shared" si="8"/>
        <v>0</v>
      </c>
      <c r="AG23" s="394" t="str">
        <f t="shared" si="9"/>
        <v>УРА!</v>
      </c>
      <c r="AH23" s="332"/>
      <c r="AI23" s="395">
        <f t="shared" si="10"/>
        <v>0</v>
      </c>
      <c r="AJ23" s="394" t="str">
        <f t="shared" si="11"/>
        <v>УРА!</v>
      </c>
      <c r="AK23" s="332"/>
      <c r="AL23" s="332"/>
      <c r="AM23" s="332"/>
      <c r="AN23" s="332"/>
      <c r="AO23" s="332"/>
      <c r="AP23" s="332">
        <f t="shared" si="100"/>
        <v>0</v>
      </c>
      <c r="AQ23" s="103"/>
      <c r="AR23" s="103"/>
      <c r="AS23" s="103"/>
      <c r="AT23" s="103"/>
      <c r="AU23" s="103"/>
      <c r="AV23" s="103">
        <v>0</v>
      </c>
      <c r="AW23" s="105" t="str">
        <f t="shared" si="12"/>
        <v>УРА!</v>
      </c>
      <c r="AX23" s="103"/>
      <c r="AY23" s="103"/>
      <c r="AZ23" s="103"/>
      <c r="BA23" s="103"/>
      <c r="BB23" s="104">
        <v>0</v>
      </c>
      <c r="BC23" s="105" t="str">
        <f t="shared" si="13"/>
        <v>УРА!</v>
      </c>
      <c r="BD23" s="103"/>
      <c r="BE23" s="103">
        <v>0</v>
      </c>
      <c r="BF23" s="105" t="str">
        <f t="shared" si="14"/>
        <v>УРА!</v>
      </c>
      <c r="BG23" s="103"/>
      <c r="BH23" s="103"/>
      <c r="BI23" s="103"/>
      <c r="BJ23" s="103"/>
      <c r="BK23" s="103"/>
      <c r="BL23" s="103"/>
      <c r="BM23" s="103"/>
      <c r="BN23" s="103"/>
      <c r="BO23" s="103"/>
      <c r="BP23" s="103">
        <v>688.9</v>
      </c>
      <c r="BQ23" s="103">
        <v>688.9</v>
      </c>
      <c r="BR23" s="104">
        <f t="shared" si="15"/>
        <v>204.9</v>
      </c>
      <c r="BS23" s="105" t="str">
        <f t="shared" si="16"/>
        <v>УРА!</v>
      </c>
      <c r="BT23" s="103">
        <v>63.6</v>
      </c>
      <c r="BU23" s="103">
        <v>141.30000000000001</v>
      </c>
      <c r="BV23" s="103">
        <v>984</v>
      </c>
      <c r="BW23" s="103">
        <v>984</v>
      </c>
      <c r="BX23" s="104">
        <f t="shared" si="17"/>
        <v>984</v>
      </c>
      <c r="BY23" s="105" t="str">
        <f t="shared" si="18"/>
        <v>УРА!</v>
      </c>
      <c r="BZ23" s="103">
        <v>984</v>
      </c>
      <c r="CA23" s="104">
        <f t="shared" si="19"/>
        <v>971.6</v>
      </c>
      <c r="CB23" s="105" t="str">
        <f t="shared" si="20"/>
        <v>УРА!</v>
      </c>
      <c r="CC23" s="103">
        <v>644</v>
      </c>
      <c r="CD23" s="103">
        <v>3</v>
      </c>
      <c r="CE23" s="103">
        <v>62</v>
      </c>
      <c r="CF23" s="103"/>
      <c r="CG23" s="103">
        <v>262.60000000000002</v>
      </c>
      <c r="CH23" s="103"/>
      <c r="CI23" s="332"/>
      <c r="CJ23" s="332"/>
      <c r="CK23" s="332"/>
      <c r="CL23" s="135"/>
      <c r="CM23" s="135"/>
      <c r="CN23" s="135">
        <v>0</v>
      </c>
      <c r="CO23" s="64" t="str">
        <f t="shared" si="21"/>
        <v>УРА!</v>
      </c>
      <c r="CP23" s="135"/>
      <c r="CQ23" s="135"/>
      <c r="CR23" s="135"/>
      <c r="CS23" s="135"/>
      <c r="CT23" s="135">
        <v>0</v>
      </c>
      <c r="CU23" s="109" t="str">
        <f t="shared" si="22"/>
        <v>УРА!</v>
      </c>
      <c r="CV23" s="135"/>
      <c r="CW23" s="135">
        <v>0</v>
      </c>
      <c r="CX23" s="105" t="str">
        <f t="shared" si="23"/>
        <v>УРА!</v>
      </c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>
        <v>0</v>
      </c>
      <c r="DK23" s="105" t="str">
        <f t="shared" si="24"/>
        <v>УРА!</v>
      </c>
      <c r="DL23" s="135"/>
      <c r="DM23" s="135"/>
      <c r="DN23" s="135"/>
      <c r="DO23" s="135"/>
      <c r="DP23" s="135">
        <v>0</v>
      </c>
      <c r="DQ23" s="105" t="str">
        <f t="shared" si="25"/>
        <v>УРА!</v>
      </c>
      <c r="DR23" s="135"/>
      <c r="DS23" s="135">
        <v>0</v>
      </c>
      <c r="DT23" s="105" t="str">
        <f t="shared" si="26"/>
        <v>УРА!</v>
      </c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>
        <v>0</v>
      </c>
      <c r="EG23" s="105" t="str">
        <f t="shared" si="27"/>
        <v>УРА!</v>
      </c>
      <c r="EH23" s="135"/>
      <c r="EI23" s="135"/>
      <c r="EJ23" s="135"/>
      <c r="EK23" s="135"/>
      <c r="EL23" s="135"/>
      <c r="EM23" s="105" t="str">
        <f t="shared" si="28"/>
        <v>УРА!</v>
      </c>
      <c r="EN23" s="135"/>
      <c r="EO23" s="135"/>
      <c r="EP23" s="105" t="str">
        <f t="shared" si="29"/>
        <v>УРА!</v>
      </c>
      <c r="EQ23" s="135"/>
      <c r="ER23" s="135"/>
      <c r="ES23" s="135"/>
      <c r="ET23" s="135"/>
      <c r="EU23" s="135"/>
      <c r="EV23" s="135">
        <v>0</v>
      </c>
      <c r="EW23" s="135"/>
      <c r="EX23" s="135"/>
      <c r="EY23" s="135"/>
      <c r="EZ23" s="103"/>
      <c r="FA23" s="103"/>
      <c r="FB23" s="104">
        <f t="shared" si="30"/>
        <v>0</v>
      </c>
      <c r="FC23" s="105" t="str">
        <f t="shared" si="31"/>
        <v>УРА!</v>
      </c>
      <c r="FD23" s="103"/>
      <c r="FE23" s="103"/>
      <c r="FF23" s="103"/>
      <c r="FG23" s="103"/>
      <c r="FH23" s="104">
        <f t="shared" si="32"/>
        <v>0</v>
      </c>
      <c r="FI23" s="105" t="str">
        <f t="shared" si="33"/>
        <v>УРА!</v>
      </c>
      <c r="FJ23" s="103"/>
      <c r="FK23" s="104">
        <f t="shared" si="34"/>
        <v>0</v>
      </c>
      <c r="FL23" s="105" t="str">
        <f t="shared" si="35"/>
        <v>УРА!</v>
      </c>
      <c r="FM23" s="103"/>
      <c r="FN23" s="103"/>
      <c r="FO23" s="103"/>
      <c r="FP23" s="103"/>
      <c r="FQ23" s="103"/>
      <c r="FR23" s="103"/>
      <c r="FS23" s="103"/>
      <c r="FT23" s="135"/>
      <c r="FU23" s="135"/>
      <c r="FV23" s="103"/>
      <c r="FW23" s="103"/>
      <c r="FX23" s="103"/>
      <c r="FY23" s="103"/>
      <c r="FZ23" s="103"/>
      <c r="GA23" s="104">
        <v>0</v>
      </c>
      <c r="GB23" s="105" t="str">
        <f t="shared" si="36"/>
        <v>УРА!</v>
      </c>
      <c r="GC23" s="103"/>
      <c r="GD23" s="104">
        <v>0</v>
      </c>
      <c r="GE23" s="105" t="str">
        <f t="shared" si="37"/>
        <v>УРА!</v>
      </c>
      <c r="GF23" s="135"/>
      <c r="GG23" s="135"/>
      <c r="GH23" s="135"/>
      <c r="GI23" s="135"/>
      <c r="GJ23" s="135"/>
      <c r="GK23" s="135"/>
      <c r="GL23" s="103"/>
      <c r="GM23" s="103"/>
      <c r="GN23" s="103"/>
      <c r="GO23" s="111">
        <f t="shared" si="38"/>
        <v>688.9</v>
      </c>
      <c r="GP23" s="111">
        <f t="shared" si="39"/>
        <v>688.9</v>
      </c>
      <c r="GQ23" s="112">
        <f t="shared" si="40"/>
        <v>204.9</v>
      </c>
      <c r="GR23" s="105" t="str">
        <f t="shared" si="41"/>
        <v>УРА!</v>
      </c>
      <c r="GS23" s="111">
        <f t="shared" si="42"/>
        <v>63.6</v>
      </c>
      <c r="GT23" s="111">
        <f t="shared" si="43"/>
        <v>141.30000000000001</v>
      </c>
      <c r="GU23" s="111">
        <f t="shared" si="44"/>
        <v>984</v>
      </c>
      <c r="GV23" s="111">
        <f t="shared" si="45"/>
        <v>984</v>
      </c>
      <c r="GW23" s="104">
        <f t="shared" si="46"/>
        <v>984</v>
      </c>
      <c r="GX23" s="105" t="str">
        <f t="shared" si="47"/>
        <v>УРА!</v>
      </c>
      <c r="GY23" s="111">
        <f t="shared" si="48"/>
        <v>984</v>
      </c>
      <c r="GZ23" s="104">
        <f t="shared" si="49"/>
        <v>971.6</v>
      </c>
      <c r="HA23" s="105" t="str">
        <f t="shared" si="50"/>
        <v>УРА!</v>
      </c>
      <c r="HB23" s="111">
        <f t="shared" si="51"/>
        <v>644</v>
      </c>
      <c r="HC23" s="111">
        <f t="shared" si="52"/>
        <v>3</v>
      </c>
      <c r="HD23" s="111">
        <f t="shared" si="53"/>
        <v>62</v>
      </c>
      <c r="HE23" s="103">
        <v>0</v>
      </c>
      <c r="HF23" s="111">
        <f t="shared" si="55"/>
        <v>262.60000000000002</v>
      </c>
      <c r="HG23" s="111">
        <f t="shared" si="56"/>
        <v>0</v>
      </c>
      <c r="HH23" s="111">
        <f t="shared" si="57"/>
        <v>0</v>
      </c>
      <c r="HI23" s="111">
        <f t="shared" si="58"/>
        <v>0</v>
      </c>
      <c r="HJ23" s="111">
        <f t="shared" si="59"/>
        <v>0</v>
      </c>
      <c r="HK23" s="113">
        <f t="shared" si="60"/>
        <v>688.9</v>
      </c>
      <c r="HL23" s="118">
        <f t="shared" si="61"/>
        <v>688.9</v>
      </c>
      <c r="HM23" s="113">
        <f t="shared" si="62"/>
        <v>63.6</v>
      </c>
      <c r="HN23" s="113">
        <f t="shared" si="87"/>
        <v>141.30000000000001</v>
      </c>
      <c r="HO23" s="113">
        <f t="shared" si="63"/>
        <v>984</v>
      </c>
      <c r="HP23" s="113">
        <f t="shared" si="64"/>
        <v>984</v>
      </c>
      <c r="HQ23" s="115">
        <f t="shared" si="65"/>
        <v>984</v>
      </c>
      <c r="HR23" s="105" t="str">
        <f t="shared" si="66"/>
        <v>УРА!</v>
      </c>
      <c r="HS23" s="111">
        <f t="shared" si="67"/>
        <v>984</v>
      </c>
      <c r="HT23" s="107">
        <f t="shared" si="68"/>
        <v>644</v>
      </c>
      <c r="HU23" s="107">
        <f t="shared" si="69"/>
        <v>3</v>
      </c>
      <c r="HV23" s="107">
        <f t="shared" si="70"/>
        <v>62</v>
      </c>
      <c r="HW23" s="102">
        <v>0</v>
      </c>
      <c r="HX23" s="107">
        <f t="shared" si="71"/>
        <v>262.60000000000002</v>
      </c>
      <c r="HY23" s="107">
        <f t="shared" si="72"/>
        <v>0</v>
      </c>
      <c r="HZ23" s="107">
        <f t="shared" si="73"/>
        <v>0</v>
      </c>
      <c r="IA23" s="107">
        <f t="shared" si="101"/>
        <v>0</v>
      </c>
      <c r="IB23" s="107">
        <f t="shared" si="101"/>
        <v>0</v>
      </c>
      <c r="IC23" s="107">
        <f t="shared" si="75"/>
        <v>0</v>
      </c>
      <c r="ID23" s="103">
        <f t="shared" si="76"/>
        <v>0</v>
      </c>
      <c r="IE23" s="103">
        <f t="shared" si="77"/>
        <v>0</v>
      </c>
      <c r="IF23" s="103">
        <f t="shared" si="78"/>
        <v>0</v>
      </c>
      <c r="IG23" s="103">
        <f t="shared" si="79"/>
        <v>0</v>
      </c>
      <c r="IH23" s="103">
        <f t="shared" si="80"/>
        <v>0</v>
      </c>
      <c r="II23" s="103">
        <f t="shared" si="81"/>
        <v>0</v>
      </c>
      <c r="IJ23" s="103">
        <f t="shared" si="82"/>
        <v>0</v>
      </c>
      <c r="IK23" s="103">
        <f t="shared" si="83"/>
        <v>0</v>
      </c>
      <c r="IL23" s="103">
        <f t="shared" si="84"/>
        <v>0</v>
      </c>
      <c r="IM23" s="103">
        <f t="shared" si="85"/>
        <v>0</v>
      </c>
      <c r="IN23" s="103">
        <f t="shared" si="86"/>
        <v>0</v>
      </c>
      <c r="IO23" s="102"/>
      <c r="IP23" s="103"/>
      <c r="IQ23" s="103"/>
      <c r="IR23" s="103"/>
      <c r="IS23" s="103"/>
      <c r="IT23" s="103"/>
      <c r="IU23" s="103"/>
      <c r="IV23" s="103"/>
    </row>
    <row r="24" spans="1:256" s="75" customFormat="1" ht="18" customHeight="1">
      <c r="A24" s="235" t="s">
        <v>359</v>
      </c>
      <c r="B24" s="136"/>
      <c r="C24" s="136"/>
      <c r="D24" s="104">
        <f t="shared" si="0"/>
        <v>0</v>
      </c>
      <c r="E24" s="64" t="str">
        <f t="shared" si="1"/>
        <v>УРА!</v>
      </c>
      <c r="F24" s="136"/>
      <c r="G24" s="136"/>
      <c r="H24" s="136"/>
      <c r="I24" s="136"/>
      <c r="J24" s="104">
        <f t="shared" si="2"/>
        <v>0</v>
      </c>
      <c r="K24" s="105" t="str">
        <f t="shared" si="3"/>
        <v>УРА!</v>
      </c>
      <c r="L24" s="103"/>
      <c r="M24" s="104">
        <f t="shared" si="4"/>
        <v>0</v>
      </c>
      <c r="N24" s="105" t="str">
        <f t="shared" si="5"/>
        <v>УРА!</v>
      </c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>
        <f t="shared" si="6"/>
        <v>0</v>
      </c>
      <c r="AA24" s="105" t="str">
        <f t="shared" si="7"/>
        <v>УРА!</v>
      </c>
      <c r="AB24" s="103"/>
      <c r="AC24" s="103"/>
      <c r="AD24" s="332"/>
      <c r="AE24" s="332"/>
      <c r="AF24" s="393">
        <f t="shared" si="8"/>
        <v>0</v>
      </c>
      <c r="AG24" s="394" t="str">
        <f t="shared" si="9"/>
        <v>УРА!</v>
      </c>
      <c r="AH24" s="332"/>
      <c r="AI24" s="395">
        <f t="shared" si="10"/>
        <v>0</v>
      </c>
      <c r="AJ24" s="394" t="str">
        <f t="shared" si="11"/>
        <v>УРА!</v>
      </c>
      <c r="AK24" s="332"/>
      <c r="AL24" s="332"/>
      <c r="AM24" s="332"/>
      <c r="AN24" s="332"/>
      <c r="AO24" s="332"/>
      <c r="AP24" s="332">
        <f t="shared" si="100"/>
        <v>0</v>
      </c>
      <c r="AQ24" s="103"/>
      <c r="AR24" s="103"/>
      <c r="AS24" s="103"/>
      <c r="AT24" s="103"/>
      <c r="AU24" s="103"/>
      <c r="AV24" s="103">
        <v>0</v>
      </c>
      <c r="AW24" s="105" t="str">
        <f t="shared" si="12"/>
        <v>УРА!</v>
      </c>
      <c r="AX24" s="103"/>
      <c r="AY24" s="103"/>
      <c r="AZ24" s="103"/>
      <c r="BA24" s="103"/>
      <c r="BB24" s="104">
        <v>0</v>
      </c>
      <c r="BC24" s="105" t="str">
        <f t="shared" si="13"/>
        <v>УРА!</v>
      </c>
      <c r="BD24" s="103"/>
      <c r="BE24" s="103">
        <v>0</v>
      </c>
      <c r="BF24" s="105" t="str">
        <f t="shared" si="14"/>
        <v>УРА!</v>
      </c>
      <c r="BG24" s="103"/>
      <c r="BH24" s="103"/>
      <c r="BI24" s="103"/>
      <c r="BJ24" s="103"/>
      <c r="BK24" s="103"/>
      <c r="BL24" s="103"/>
      <c r="BM24" s="103"/>
      <c r="BN24" s="103"/>
      <c r="BO24" s="103"/>
      <c r="BP24" s="103">
        <v>839.6</v>
      </c>
      <c r="BQ24" s="103">
        <v>839.6</v>
      </c>
      <c r="BR24" s="104">
        <f t="shared" si="15"/>
        <v>809.5</v>
      </c>
      <c r="BS24" s="105" t="str">
        <f t="shared" si="16"/>
        <v>УРА!</v>
      </c>
      <c r="BT24" s="103">
        <v>233.7</v>
      </c>
      <c r="BU24" s="103">
        <v>575.79999999999995</v>
      </c>
      <c r="BV24" s="103">
        <v>930.1</v>
      </c>
      <c r="BW24" s="103">
        <v>930.1</v>
      </c>
      <c r="BX24" s="104">
        <f t="shared" si="17"/>
        <v>930.1</v>
      </c>
      <c r="BY24" s="105" t="str">
        <f t="shared" si="18"/>
        <v>УРА!</v>
      </c>
      <c r="BZ24" s="103">
        <v>898.9</v>
      </c>
      <c r="CA24" s="104">
        <f t="shared" si="19"/>
        <v>853</v>
      </c>
      <c r="CB24" s="105" t="str">
        <f t="shared" si="20"/>
        <v>УРА!</v>
      </c>
      <c r="CC24" s="103">
        <v>420.1</v>
      </c>
      <c r="CD24" s="103">
        <v>41</v>
      </c>
      <c r="CE24" s="103">
        <v>241.5</v>
      </c>
      <c r="CF24" s="103"/>
      <c r="CG24" s="103">
        <v>150.4</v>
      </c>
      <c r="CH24" s="103">
        <v>31.2</v>
      </c>
      <c r="CI24" s="332">
        <v>31.2</v>
      </c>
      <c r="CJ24" s="332"/>
      <c r="CK24" s="332"/>
      <c r="CL24" s="135"/>
      <c r="CM24" s="135"/>
      <c r="CN24" s="135">
        <v>0</v>
      </c>
      <c r="CO24" s="64" t="str">
        <f t="shared" si="21"/>
        <v>УРА!</v>
      </c>
      <c r="CP24" s="135"/>
      <c r="CQ24" s="135"/>
      <c r="CR24" s="135"/>
      <c r="CS24" s="135"/>
      <c r="CT24" s="135">
        <v>0</v>
      </c>
      <c r="CU24" s="109" t="str">
        <f t="shared" si="22"/>
        <v>УРА!</v>
      </c>
      <c r="CV24" s="135"/>
      <c r="CW24" s="135">
        <v>0</v>
      </c>
      <c r="CX24" s="105" t="str">
        <f t="shared" si="23"/>
        <v>УРА!</v>
      </c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>
        <v>0</v>
      </c>
      <c r="DK24" s="105" t="str">
        <f t="shared" si="24"/>
        <v>УРА!</v>
      </c>
      <c r="DL24" s="135"/>
      <c r="DM24" s="135"/>
      <c r="DN24" s="135"/>
      <c r="DO24" s="135"/>
      <c r="DP24" s="135">
        <v>0</v>
      </c>
      <c r="DQ24" s="105" t="str">
        <f t="shared" si="25"/>
        <v>УРА!</v>
      </c>
      <c r="DR24" s="135"/>
      <c r="DS24" s="135">
        <v>0</v>
      </c>
      <c r="DT24" s="105" t="str">
        <f t="shared" si="26"/>
        <v>УРА!</v>
      </c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>
        <v>0</v>
      </c>
      <c r="EG24" s="105" t="str">
        <f t="shared" si="27"/>
        <v>УРА!</v>
      </c>
      <c r="EH24" s="135"/>
      <c r="EI24" s="135"/>
      <c r="EJ24" s="135"/>
      <c r="EK24" s="135"/>
      <c r="EL24" s="135"/>
      <c r="EM24" s="105" t="str">
        <f t="shared" si="28"/>
        <v>УРА!</v>
      </c>
      <c r="EN24" s="135"/>
      <c r="EO24" s="135"/>
      <c r="EP24" s="105" t="str">
        <f t="shared" si="29"/>
        <v>УРА!</v>
      </c>
      <c r="EQ24" s="135"/>
      <c r="ER24" s="135"/>
      <c r="ES24" s="135"/>
      <c r="ET24" s="135"/>
      <c r="EU24" s="135"/>
      <c r="EV24" s="135">
        <v>0</v>
      </c>
      <c r="EW24" s="135"/>
      <c r="EX24" s="135"/>
      <c r="EY24" s="135"/>
      <c r="EZ24" s="103"/>
      <c r="FA24" s="103"/>
      <c r="FB24" s="104">
        <f t="shared" si="30"/>
        <v>0</v>
      </c>
      <c r="FC24" s="105" t="str">
        <f t="shared" si="31"/>
        <v>УРА!</v>
      </c>
      <c r="FD24" s="103"/>
      <c r="FE24" s="103"/>
      <c r="FF24" s="103"/>
      <c r="FG24" s="103"/>
      <c r="FH24" s="104">
        <f t="shared" si="32"/>
        <v>0</v>
      </c>
      <c r="FI24" s="105" t="str">
        <f t="shared" si="33"/>
        <v>УРА!</v>
      </c>
      <c r="FJ24" s="103"/>
      <c r="FK24" s="104">
        <f t="shared" si="34"/>
        <v>0</v>
      </c>
      <c r="FL24" s="105" t="str">
        <f t="shared" si="35"/>
        <v>УРА!</v>
      </c>
      <c r="FM24" s="103"/>
      <c r="FN24" s="103"/>
      <c r="FO24" s="103"/>
      <c r="FP24" s="103"/>
      <c r="FQ24" s="103"/>
      <c r="FR24" s="103"/>
      <c r="FS24" s="103"/>
      <c r="FT24" s="135"/>
      <c r="FU24" s="135"/>
      <c r="FV24" s="103"/>
      <c r="FW24" s="103"/>
      <c r="FX24" s="103"/>
      <c r="FY24" s="103"/>
      <c r="FZ24" s="103"/>
      <c r="GA24" s="104">
        <v>0</v>
      </c>
      <c r="GB24" s="105" t="str">
        <f t="shared" si="36"/>
        <v>УРА!</v>
      </c>
      <c r="GC24" s="103"/>
      <c r="GD24" s="104">
        <v>0</v>
      </c>
      <c r="GE24" s="105" t="str">
        <f t="shared" si="37"/>
        <v>УРА!</v>
      </c>
      <c r="GF24" s="135"/>
      <c r="GG24" s="135"/>
      <c r="GH24" s="135"/>
      <c r="GI24" s="135"/>
      <c r="GJ24" s="135"/>
      <c r="GK24" s="135"/>
      <c r="GL24" s="103"/>
      <c r="GM24" s="103"/>
      <c r="GN24" s="103"/>
      <c r="GO24" s="111">
        <f t="shared" si="38"/>
        <v>839.6</v>
      </c>
      <c r="GP24" s="111">
        <f t="shared" si="39"/>
        <v>839.6</v>
      </c>
      <c r="GQ24" s="112">
        <f t="shared" si="40"/>
        <v>809.5</v>
      </c>
      <c r="GR24" s="105" t="str">
        <f t="shared" si="41"/>
        <v>УРА!</v>
      </c>
      <c r="GS24" s="111">
        <f t="shared" si="42"/>
        <v>233.7</v>
      </c>
      <c r="GT24" s="111">
        <f t="shared" si="43"/>
        <v>575.79999999999995</v>
      </c>
      <c r="GU24" s="111">
        <f t="shared" si="44"/>
        <v>930.1</v>
      </c>
      <c r="GV24" s="111">
        <f t="shared" si="45"/>
        <v>930.1</v>
      </c>
      <c r="GW24" s="104">
        <f t="shared" si="46"/>
        <v>930.1</v>
      </c>
      <c r="GX24" s="105" t="str">
        <f t="shared" si="47"/>
        <v>УРА!</v>
      </c>
      <c r="GY24" s="111">
        <f t="shared" si="48"/>
        <v>898.9</v>
      </c>
      <c r="GZ24" s="104">
        <f t="shared" si="49"/>
        <v>853</v>
      </c>
      <c r="HA24" s="105" t="str">
        <f t="shared" si="50"/>
        <v>УРА!</v>
      </c>
      <c r="HB24" s="111">
        <f t="shared" si="51"/>
        <v>420.1</v>
      </c>
      <c r="HC24" s="111">
        <f t="shared" si="52"/>
        <v>41</v>
      </c>
      <c r="HD24" s="111">
        <f t="shared" si="53"/>
        <v>241.5</v>
      </c>
      <c r="HE24" s="103">
        <v>0</v>
      </c>
      <c r="HF24" s="111">
        <f t="shared" si="55"/>
        <v>150.4</v>
      </c>
      <c r="HG24" s="111">
        <f t="shared" si="56"/>
        <v>31.2</v>
      </c>
      <c r="HH24" s="111">
        <f t="shared" si="57"/>
        <v>31.2</v>
      </c>
      <c r="HI24" s="111">
        <f t="shared" si="58"/>
        <v>0</v>
      </c>
      <c r="HJ24" s="111">
        <f t="shared" si="59"/>
        <v>0</v>
      </c>
      <c r="HK24" s="113">
        <f t="shared" si="60"/>
        <v>839.6</v>
      </c>
      <c r="HL24" s="118">
        <f t="shared" si="61"/>
        <v>839.6</v>
      </c>
      <c r="HM24" s="113">
        <f t="shared" si="62"/>
        <v>233.7</v>
      </c>
      <c r="HN24" s="113">
        <f t="shared" si="87"/>
        <v>575.79999999999995</v>
      </c>
      <c r="HO24" s="113">
        <f t="shared" si="63"/>
        <v>930.1</v>
      </c>
      <c r="HP24" s="113">
        <f t="shared" si="64"/>
        <v>930.1</v>
      </c>
      <c r="HQ24" s="115">
        <f t="shared" si="65"/>
        <v>930.1</v>
      </c>
      <c r="HR24" s="105" t="str">
        <f t="shared" si="66"/>
        <v>УРА!</v>
      </c>
      <c r="HS24" s="111">
        <f t="shared" si="67"/>
        <v>898.9</v>
      </c>
      <c r="HT24" s="107">
        <f t="shared" si="68"/>
        <v>420.1</v>
      </c>
      <c r="HU24" s="107">
        <f t="shared" si="69"/>
        <v>41</v>
      </c>
      <c r="HV24" s="107">
        <f t="shared" si="70"/>
        <v>241.5</v>
      </c>
      <c r="HW24" s="102">
        <v>0</v>
      </c>
      <c r="HX24" s="107">
        <f t="shared" si="71"/>
        <v>150.4</v>
      </c>
      <c r="HY24" s="107">
        <f t="shared" si="72"/>
        <v>31.2</v>
      </c>
      <c r="HZ24" s="107">
        <f t="shared" si="73"/>
        <v>31.2</v>
      </c>
      <c r="IA24" s="107">
        <f t="shared" si="101"/>
        <v>31.2</v>
      </c>
      <c r="IB24" s="107">
        <f t="shared" si="101"/>
        <v>0</v>
      </c>
      <c r="IC24" s="107">
        <f t="shared" si="75"/>
        <v>0</v>
      </c>
      <c r="ID24" s="103">
        <f t="shared" si="76"/>
        <v>0</v>
      </c>
      <c r="IE24" s="103">
        <f t="shared" si="77"/>
        <v>0</v>
      </c>
      <c r="IF24" s="103">
        <f t="shared" si="78"/>
        <v>0</v>
      </c>
      <c r="IG24" s="103">
        <f t="shared" si="79"/>
        <v>0</v>
      </c>
      <c r="IH24" s="103">
        <f t="shared" si="80"/>
        <v>0</v>
      </c>
      <c r="II24" s="103">
        <f t="shared" si="81"/>
        <v>0</v>
      </c>
      <c r="IJ24" s="103">
        <f t="shared" si="82"/>
        <v>0</v>
      </c>
      <c r="IK24" s="103">
        <f t="shared" si="83"/>
        <v>0</v>
      </c>
      <c r="IL24" s="103">
        <f t="shared" si="84"/>
        <v>0</v>
      </c>
      <c r="IM24" s="103">
        <f t="shared" si="85"/>
        <v>0</v>
      </c>
      <c r="IN24" s="103">
        <f t="shared" si="86"/>
        <v>0</v>
      </c>
      <c r="IO24" s="102"/>
      <c r="IP24" s="103"/>
      <c r="IQ24" s="103"/>
      <c r="IR24" s="103"/>
      <c r="IS24" s="103"/>
      <c r="IT24" s="103"/>
      <c r="IU24" s="103"/>
      <c r="IV24" s="103"/>
    </row>
    <row r="25" spans="1:256" s="75" customFormat="1" ht="18" customHeight="1">
      <c r="A25" s="235" t="s">
        <v>360</v>
      </c>
      <c r="B25" s="136"/>
      <c r="C25" s="136"/>
      <c r="D25" s="104">
        <f t="shared" si="0"/>
        <v>0</v>
      </c>
      <c r="E25" s="64" t="str">
        <f t="shared" si="1"/>
        <v>УРА!</v>
      </c>
      <c r="F25" s="136"/>
      <c r="G25" s="136"/>
      <c r="H25" s="136"/>
      <c r="I25" s="136"/>
      <c r="J25" s="104">
        <f t="shared" si="2"/>
        <v>0</v>
      </c>
      <c r="K25" s="105" t="str">
        <f t="shared" si="3"/>
        <v>УРА!</v>
      </c>
      <c r="L25" s="103"/>
      <c r="M25" s="104">
        <f t="shared" si="4"/>
        <v>0</v>
      </c>
      <c r="N25" s="105" t="str">
        <f t="shared" si="5"/>
        <v>УРА!</v>
      </c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>
        <f t="shared" si="6"/>
        <v>0</v>
      </c>
      <c r="AA25" s="105" t="str">
        <f t="shared" si="7"/>
        <v>УРА!</v>
      </c>
      <c r="AB25" s="103"/>
      <c r="AC25" s="103"/>
      <c r="AD25" s="332"/>
      <c r="AE25" s="332"/>
      <c r="AF25" s="393">
        <f t="shared" si="8"/>
        <v>0</v>
      </c>
      <c r="AG25" s="394" t="str">
        <f t="shared" si="9"/>
        <v>УРА!</v>
      </c>
      <c r="AH25" s="332"/>
      <c r="AI25" s="395">
        <f t="shared" si="10"/>
        <v>0</v>
      </c>
      <c r="AJ25" s="394" t="str">
        <f t="shared" si="11"/>
        <v>УРА!</v>
      </c>
      <c r="AK25" s="332"/>
      <c r="AL25" s="332"/>
      <c r="AM25" s="332"/>
      <c r="AN25" s="332"/>
      <c r="AO25" s="332"/>
      <c r="AP25" s="332">
        <f t="shared" si="100"/>
        <v>0</v>
      </c>
      <c r="AQ25" s="103"/>
      <c r="AR25" s="103"/>
      <c r="AS25" s="103"/>
      <c r="AT25" s="103"/>
      <c r="AU25" s="103"/>
      <c r="AV25" s="103">
        <v>0</v>
      </c>
      <c r="AW25" s="105" t="str">
        <f t="shared" si="12"/>
        <v>УРА!</v>
      </c>
      <c r="AX25" s="103"/>
      <c r="AY25" s="103"/>
      <c r="AZ25" s="103"/>
      <c r="BA25" s="103"/>
      <c r="BB25" s="104">
        <v>0</v>
      </c>
      <c r="BC25" s="105" t="str">
        <f t="shared" si="13"/>
        <v>УРА!</v>
      </c>
      <c r="BD25" s="103"/>
      <c r="BE25" s="103">
        <v>0</v>
      </c>
      <c r="BF25" s="105" t="str">
        <f t="shared" si="14"/>
        <v>УРА!</v>
      </c>
      <c r="BG25" s="103"/>
      <c r="BH25" s="103"/>
      <c r="BI25" s="103"/>
      <c r="BJ25" s="103"/>
      <c r="BK25" s="103"/>
      <c r="BL25" s="103"/>
      <c r="BM25" s="103"/>
      <c r="BN25" s="103"/>
      <c r="BO25" s="103"/>
      <c r="BP25" s="103">
        <v>773.3</v>
      </c>
      <c r="BQ25" s="103">
        <v>773.3</v>
      </c>
      <c r="BR25" s="104">
        <f t="shared" si="15"/>
        <v>773.3</v>
      </c>
      <c r="BS25" s="105" t="str">
        <f t="shared" si="16"/>
        <v>УРА!</v>
      </c>
      <c r="BT25" s="103">
        <v>773.3</v>
      </c>
      <c r="BU25" s="103"/>
      <c r="BV25" s="103">
        <v>830.1</v>
      </c>
      <c r="BW25" s="103">
        <v>830.1</v>
      </c>
      <c r="BX25" s="104">
        <f t="shared" si="17"/>
        <v>830.1</v>
      </c>
      <c r="BY25" s="105" t="str">
        <f t="shared" si="18"/>
        <v>УРА!</v>
      </c>
      <c r="BZ25" s="103">
        <v>827</v>
      </c>
      <c r="CA25" s="104">
        <f t="shared" si="19"/>
        <v>408</v>
      </c>
      <c r="CB25" s="105" t="str">
        <f t="shared" si="20"/>
        <v>УРА!</v>
      </c>
      <c r="CC25" s="103">
        <v>210.5</v>
      </c>
      <c r="CD25" s="103">
        <v>12.3</v>
      </c>
      <c r="CE25" s="103">
        <v>35.1</v>
      </c>
      <c r="CF25" s="103"/>
      <c r="CG25" s="103">
        <v>150.1</v>
      </c>
      <c r="CH25" s="103">
        <v>3.1</v>
      </c>
      <c r="CI25" s="332">
        <v>3.1</v>
      </c>
      <c r="CJ25" s="332"/>
      <c r="CK25" s="332"/>
      <c r="CL25" s="135"/>
      <c r="CM25" s="135"/>
      <c r="CN25" s="135">
        <v>0</v>
      </c>
      <c r="CO25" s="64" t="str">
        <f t="shared" si="21"/>
        <v>УРА!</v>
      </c>
      <c r="CP25" s="135"/>
      <c r="CQ25" s="135"/>
      <c r="CR25" s="135"/>
      <c r="CS25" s="135"/>
      <c r="CT25" s="135">
        <v>0</v>
      </c>
      <c r="CU25" s="109" t="str">
        <f t="shared" si="22"/>
        <v>УРА!</v>
      </c>
      <c r="CV25" s="135"/>
      <c r="CW25" s="135">
        <v>0</v>
      </c>
      <c r="CX25" s="105" t="str">
        <f t="shared" si="23"/>
        <v>УРА!</v>
      </c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>
        <v>0</v>
      </c>
      <c r="DK25" s="105" t="str">
        <f t="shared" si="24"/>
        <v>УРА!</v>
      </c>
      <c r="DL25" s="135"/>
      <c r="DM25" s="135"/>
      <c r="DN25" s="135"/>
      <c r="DO25" s="135"/>
      <c r="DP25" s="135">
        <v>0</v>
      </c>
      <c r="DQ25" s="105" t="str">
        <f t="shared" si="25"/>
        <v>УРА!</v>
      </c>
      <c r="DR25" s="135"/>
      <c r="DS25" s="135">
        <v>0</v>
      </c>
      <c r="DT25" s="105" t="str">
        <f t="shared" si="26"/>
        <v>УРА!</v>
      </c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>
        <v>0</v>
      </c>
      <c r="EG25" s="105" t="str">
        <f t="shared" si="27"/>
        <v>УРА!</v>
      </c>
      <c r="EH25" s="135"/>
      <c r="EI25" s="135"/>
      <c r="EJ25" s="135"/>
      <c r="EK25" s="135"/>
      <c r="EL25" s="135"/>
      <c r="EM25" s="105" t="str">
        <f t="shared" si="28"/>
        <v>УРА!</v>
      </c>
      <c r="EN25" s="135"/>
      <c r="EO25" s="135"/>
      <c r="EP25" s="105" t="str">
        <f t="shared" si="29"/>
        <v>УРА!</v>
      </c>
      <c r="EQ25" s="135"/>
      <c r="ER25" s="135"/>
      <c r="ES25" s="135"/>
      <c r="ET25" s="135"/>
      <c r="EU25" s="135"/>
      <c r="EV25" s="135">
        <v>0</v>
      </c>
      <c r="EW25" s="135"/>
      <c r="EX25" s="135"/>
      <c r="EY25" s="135"/>
      <c r="EZ25" s="103"/>
      <c r="FA25" s="103"/>
      <c r="FB25" s="104">
        <f t="shared" si="30"/>
        <v>0</v>
      </c>
      <c r="FC25" s="105" t="str">
        <f t="shared" si="31"/>
        <v>УРА!</v>
      </c>
      <c r="FD25" s="103"/>
      <c r="FE25" s="103"/>
      <c r="FF25" s="103"/>
      <c r="FG25" s="103"/>
      <c r="FH25" s="104">
        <f t="shared" si="32"/>
        <v>0</v>
      </c>
      <c r="FI25" s="105" t="str">
        <f t="shared" si="33"/>
        <v>УРА!</v>
      </c>
      <c r="FJ25" s="103"/>
      <c r="FK25" s="104">
        <f t="shared" si="34"/>
        <v>0</v>
      </c>
      <c r="FL25" s="105" t="str">
        <f t="shared" si="35"/>
        <v>УРА!</v>
      </c>
      <c r="FM25" s="103"/>
      <c r="FN25" s="103"/>
      <c r="FO25" s="103"/>
      <c r="FP25" s="103"/>
      <c r="FQ25" s="103"/>
      <c r="FR25" s="103"/>
      <c r="FS25" s="103"/>
      <c r="FT25" s="135"/>
      <c r="FU25" s="135"/>
      <c r="FV25" s="103"/>
      <c r="FW25" s="103"/>
      <c r="FX25" s="103"/>
      <c r="FY25" s="103"/>
      <c r="FZ25" s="103"/>
      <c r="GA25" s="104">
        <v>0</v>
      </c>
      <c r="GB25" s="105" t="str">
        <f t="shared" si="36"/>
        <v>УРА!</v>
      </c>
      <c r="GC25" s="103"/>
      <c r="GD25" s="104">
        <v>0</v>
      </c>
      <c r="GE25" s="105" t="str">
        <f t="shared" si="37"/>
        <v>УРА!</v>
      </c>
      <c r="GF25" s="135"/>
      <c r="GG25" s="135"/>
      <c r="GH25" s="135"/>
      <c r="GI25" s="135"/>
      <c r="GJ25" s="135"/>
      <c r="GK25" s="135"/>
      <c r="GL25" s="103"/>
      <c r="GM25" s="103"/>
      <c r="GN25" s="103"/>
      <c r="GO25" s="111">
        <f t="shared" si="38"/>
        <v>773.3</v>
      </c>
      <c r="GP25" s="111">
        <f t="shared" si="39"/>
        <v>773.3</v>
      </c>
      <c r="GQ25" s="112">
        <f t="shared" si="40"/>
        <v>773.3</v>
      </c>
      <c r="GR25" s="105" t="str">
        <f t="shared" si="41"/>
        <v>УРА!</v>
      </c>
      <c r="GS25" s="111">
        <f t="shared" si="42"/>
        <v>773.3</v>
      </c>
      <c r="GT25" s="111">
        <f t="shared" si="43"/>
        <v>0</v>
      </c>
      <c r="GU25" s="111">
        <f t="shared" si="44"/>
        <v>830.1</v>
      </c>
      <c r="GV25" s="111">
        <f t="shared" si="45"/>
        <v>830.1</v>
      </c>
      <c r="GW25" s="104">
        <f t="shared" si="46"/>
        <v>830.1</v>
      </c>
      <c r="GX25" s="105" t="str">
        <f t="shared" si="47"/>
        <v>УРА!</v>
      </c>
      <c r="GY25" s="111">
        <f t="shared" si="48"/>
        <v>827</v>
      </c>
      <c r="GZ25" s="104">
        <f t="shared" si="49"/>
        <v>408</v>
      </c>
      <c r="HA25" s="105" t="str">
        <f t="shared" si="50"/>
        <v>УРА!</v>
      </c>
      <c r="HB25" s="111">
        <f t="shared" si="51"/>
        <v>210.5</v>
      </c>
      <c r="HC25" s="111">
        <f t="shared" si="52"/>
        <v>12.3</v>
      </c>
      <c r="HD25" s="111">
        <f t="shared" si="53"/>
        <v>35.1</v>
      </c>
      <c r="HE25" s="103">
        <v>0</v>
      </c>
      <c r="HF25" s="111">
        <f t="shared" si="55"/>
        <v>150.1</v>
      </c>
      <c r="HG25" s="111">
        <f t="shared" si="56"/>
        <v>3.1</v>
      </c>
      <c r="HH25" s="111">
        <f t="shared" si="57"/>
        <v>3.1</v>
      </c>
      <c r="HI25" s="111">
        <f t="shared" si="58"/>
        <v>0</v>
      </c>
      <c r="HJ25" s="111">
        <f t="shared" si="59"/>
        <v>0</v>
      </c>
      <c r="HK25" s="113">
        <f t="shared" si="60"/>
        <v>773.3</v>
      </c>
      <c r="HL25" s="118">
        <f t="shared" si="61"/>
        <v>773.3</v>
      </c>
      <c r="HM25" s="113">
        <f t="shared" si="62"/>
        <v>773.3</v>
      </c>
      <c r="HN25" s="113">
        <f t="shared" si="87"/>
        <v>0</v>
      </c>
      <c r="HO25" s="113">
        <f t="shared" si="63"/>
        <v>830.1</v>
      </c>
      <c r="HP25" s="113">
        <f t="shared" si="64"/>
        <v>830.1</v>
      </c>
      <c r="HQ25" s="115">
        <f t="shared" si="65"/>
        <v>830.1</v>
      </c>
      <c r="HR25" s="105" t="str">
        <f t="shared" si="66"/>
        <v>УРА!</v>
      </c>
      <c r="HS25" s="111">
        <f t="shared" si="67"/>
        <v>827</v>
      </c>
      <c r="HT25" s="107">
        <f t="shared" si="68"/>
        <v>210.5</v>
      </c>
      <c r="HU25" s="107">
        <f t="shared" si="69"/>
        <v>12.3</v>
      </c>
      <c r="HV25" s="107">
        <f t="shared" si="70"/>
        <v>35.1</v>
      </c>
      <c r="HW25" s="102">
        <v>0</v>
      </c>
      <c r="HX25" s="107">
        <f t="shared" si="71"/>
        <v>150.1</v>
      </c>
      <c r="HY25" s="107">
        <f t="shared" si="72"/>
        <v>3.1</v>
      </c>
      <c r="HZ25" s="107">
        <f t="shared" si="73"/>
        <v>3.1</v>
      </c>
      <c r="IA25" s="107">
        <f t="shared" si="101"/>
        <v>3.1</v>
      </c>
      <c r="IB25" s="107">
        <f t="shared" si="101"/>
        <v>0</v>
      </c>
      <c r="IC25" s="107">
        <f t="shared" si="75"/>
        <v>0</v>
      </c>
      <c r="ID25" s="103">
        <f t="shared" si="76"/>
        <v>0</v>
      </c>
      <c r="IE25" s="103">
        <f t="shared" si="77"/>
        <v>0</v>
      </c>
      <c r="IF25" s="103">
        <f t="shared" si="78"/>
        <v>0</v>
      </c>
      <c r="IG25" s="103">
        <f t="shared" si="79"/>
        <v>0</v>
      </c>
      <c r="IH25" s="103">
        <f t="shared" si="80"/>
        <v>0</v>
      </c>
      <c r="II25" s="103">
        <f t="shared" si="81"/>
        <v>0</v>
      </c>
      <c r="IJ25" s="103">
        <f t="shared" si="82"/>
        <v>0</v>
      </c>
      <c r="IK25" s="103">
        <f t="shared" si="83"/>
        <v>0</v>
      </c>
      <c r="IL25" s="103">
        <f t="shared" si="84"/>
        <v>0</v>
      </c>
      <c r="IM25" s="103">
        <f t="shared" si="85"/>
        <v>0</v>
      </c>
      <c r="IN25" s="103">
        <f t="shared" si="86"/>
        <v>0</v>
      </c>
      <c r="IO25" s="102"/>
      <c r="IP25" s="103"/>
      <c r="IQ25" s="103"/>
      <c r="IR25" s="103"/>
      <c r="IS25" s="103"/>
      <c r="IT25" s="103"/>
      <c r="IU25" s="103"/>
      <c r="IV25" s="103"/>
    </row>
    <row r="26" spans="1:256" s="75" customFormat="1" ht="18" customHeight="1">
      <c r="A26" s="235" t="s">
        <v>361</v>
      </c>
      <c r="B26" s="136"/>
      <c r="C26" s="136"/>
      <c r="D26" s="104">
        <f t="shared" si="0"/>
        <v>0</v>
      </c>
      <c r="E26" s="64" t="str">
        <f t="shared" si="1"/>
        <v>УРА!</v>
      </c>
      <c r="F26" s="136"/>
      <c r="G26" s="136"/>
      <c r="H26" s="136"/>
      <c r="I26" s="136"/>
      <c r="J26" s="104">
        <f t="shared" si="2"/>
        <v>0</v>
      </c>
      <c r="K26" s="105" t="str">
        <f t="shared" si="3"/>
        <v>УРА!</v>
      </c>
      <c r="L26" s="103"/>
      <c r="M26" s="104">
        <f t="shared" si="4"/>
        <v>0</v>
      </c>
      <c r="N26" s="105" t="str">
        <f t="shared" si="5"/>
        <v>УРА!</v>
      </c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>
        <f t="shared" si="6"/>
        <v>0</v>
      </c>
      <c r="AA26" s="105" t="str">
        <f t="shared" si="7"/>
        <v>УРА!</v>
      </c>
      <c r="AB26" s="103"/>
      <c r="AC26" s="103"/>
      <c r="AD26" s="332"/>
      <c r="AE26" s="332"/>
      <c r="AF26" s="393">
        <f t="shared" si="8"/>
        <v>0</v>
      </c>
      <c r="AG26" s="394" t="str">
        <f t="shared" si="9"/>
        <v>УРА!</v>
      </c>
      <c r="AH26" s="332"/>
      <c r="AI26" s="395">
        <f t="shared" si="10"/>
        <v>0</v>
      </c>
      <c r="AJ26" s="394" t="str">
        <f t="shared" si="11"/>
        <v>УРА!</v>
      </c>
      <c r="AK26" s="332"/>
      <c r="AL26" s="332"/>
      <c r="AM26" s="332"/>
      <c r="AN26" s="332"/>
      <c r="AO26" s="332"/>
      <c r="AP26" s="332">
        <f t="shared" si="100"/>
        <v>0</v>
      </c>
      <c r="AQ26" s="103"/>
      <c r="AR26" s="103"/>
      <c r="AS26" s="103"/>
      <c r="AT26" s="103"/>
      <c r="AU26" s="103"/>
      <c r="AV26" s="103">
        <v>0</v>
      </c>
      <c r="AW26" s="105" t="str">
        <f t="shared" si="12"/>
        <v>УРА!</v>
      </c>
      <c r="AX26" s="103"/>
      <c r="AY26" s="103"/>
      <c r="AZ26" s="103"/>
      <c r="BA26" s="103"/>
      <c r="BB26" s="104">
        <v>0</v>
      </c>
      <c r="BC26" s="105" t="str">
        <f t="shared" si="13"/>
        <v>УРА!</v>
      </c>
      <c r="BD26" s="103"/>
      <c r="BE26" s="103">
        <v>0</v>
      </c>
      <c r="BF26" s="105" t="str">
        <f t="shared" si="14"/>
        <v>УРА!</v>
      </c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4">
        <f t="shared" si="15"/>
        <v>0</v>
      </c>
      <c r="BS26" s="105" t="str">
        <f t="shared" si="16"/>
        <v>УРА!</v>
      </c>
      <c r="BT26" s="103"/>
      <c r="BU26" s="103"/>
      <c r="BV26" s="103"/>
      <c r="BW26" s="103"/>
      <c r="BX26" s="104">
        <f t="shared" si="17"/>
        <v>0</v>
      </c>
      <c r="BY26" s="105" t="str">
        <f t="shared" si="18"/>
        <v>УРА!</v>
      </c>
      <c r="BZ26" s="103"/>
      <c r="CA26" s="104">
        <f t="shared" si="19"/>
        <v>0</v>
      </c>
      <c r="CB26" s="105" t="str">
        <f t="shared" si="20"/>
        <v>УРА!</v>
      </c>
      <c r="CC26" s="103"/>
      <c r="CD26" s="103"/>
      <c r="CE26" s="103"/>
      <c r="CF26" s="103"/>
      <c r="CG26" s="103"/>
      <c r="CH26" s="103"/>
      <c r="CI26" s="332"/>
      <c r="CJ26" s="332"/>
      <c r="CK26" s="332"/>
      <c r="CL26" s="135"/>
      <c r="CM26" s="135"/>
      <c r="CN26" s="135">
        <v>0</v>
      </c>
      <c r="CO26" s="64" t="str">
        <f t="shared" si="21"/>
        <v>УРА!</v>
      </c>
      <c r="CP26" s="135"/>
      <c r="CQ26" s="135"/>
      <c r="CR26" s="135"/>
      <c r="CS26" s="135"/>
      <c r="CT26" s="135">
        <v>0</v>
      </c>
      <c r="CU26" s="109" t="str">
        <f t="shared" si="22"/>
        <v>УРА!</v>
      </c>
      <c r="CV26" s="135"/>
      <c r="CW26" s="135">
        <v>0</v>
      </c>
      <c r="CX26" s="105" t="str">
        <f t="shared" si="23"/>
        <v>УРА!</v>
      </c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>
        <v>0</v>
      </c>
      <c r="DK26" s="105" t="str">
        <f t="shared" si="24"/>
        <v>УРА!</v>
      </c>
      <c r="DL26" s="135"/>
      <c r="DM26" s="135"/>
      <c r="DN26" s="135"/>
      <c r="DO26" s="135"/>
      <c r="DP26" s="135">
        <v>0</v>
      </c>
      <c r="DQ26" s="105" t="str">
        <f t="shared" si="25"/>
        <v>УРА!</v>
      </c>
      <c r="DR26" s="135"/>
      <c r="DS26" s="135">
        <v>0</v>
      </c>
      <c r="DT26" s="105" t="str">
        <f t="shared" si="26"/>
        <v>УРА!</v>
      </c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>
        <v>0</v>
      </c>
      <c r="EG26" s="105" t="str">
        <f t="shared" si="27"/>
        <v>УРА!</v>
      </c>
      <c r="EH26" s="135"/>
      <c r="EI26" s="135"/>
      <c r="EJ26" s="135"/>
      <c r="EK26" s="135"/>
      <c r="EL26" s="135"/>
      <c r="EM26" s="105" t="str">
        <f t="shared" si="28"/>
        <v>УРА!</v>
      </c>
      <c r="EN26" s="135"/>
      <c r="EO26" s="135"/>
      <c r="EP26" s="105" t="str">
        <f t="shared" si="29"/>
        <v>УРА!</v>
      </c>
      <c r="EQ26" s="135"/>
      <c r="ER26" s="135"/>
      <c r="ES26" s="135"/>
      <c r="ET26" s="135"/>
      <c r="EU26" s="135"/>
      <c r="EV26" s="135">
        <v>0</v>
      </c>
      <c r="EW26" s="135"/>
      <c r="EX26" s="135"/>
      <c r="EY26" s="135"/>
      <c r="EZ26" s="103">
        <v>515</v>
      </c>
      <c r="FA26" s="103">
        <v>515</v>
      </c>
      <c r="FB26" s="104">
        <f t="shared" si="30"/>
        <v>515</v>
      </c>
      <c r="FC26" s="105" t="str">
        <f t="shared" si="31"/>
        <v>УРА!</v>
      </c>
      <c r="FD26" s="103">
        <v>515</v>
      </c>
      <c r="FE26" s="103"/>
      <c r="FF26" s="103">
        <v>523.20000000000005</v>
      </c>
      <c r="FG26" s="103">
        <v>523.20000000000005</v>
      </c>
      <c r="FH26" s="104">
        <f t="shared" si="32"/>
        <v>523.20000000000005</v>
      </c>
      <c r="FI26" s="105" t="str">
        <f t="shared" si="33"/>
        <v>УРА!</v>
      </c>
      <c r="FJ26" s="103">
        <v>523.20000000000005</v>
      </c>
      <c r="FK26" s="104">
        <f t="shared" si="34"/>
        <v>0</v>
      </c>
      <c r="FL26" s="105" t="str">
        <f t="shared" si="35"/>
        <v>УРА!</v>
      </c>
      <c r="FM26" s="103"/>
      <c r="FN26" s="103"/>
      <c r="FO26" s="103"/>
      <c r="FP26" s="103"/>
      <c r="FQ26" s="103"/>
      <c r="FR26" s="103"/>
      <c r="FS26" s="103"/>
      <c r="FT26" s="135"/>
      <c r="FU26" s="135"/>
      <c r="FV26" s="103"/>
      <c r="FW26" s="103"/>
      <c r="FX26" s="103"/>
      <c r="FY26" s="103"/>
      <c r="FZ26" s="103"/>
      <c r="GA26" s="104">
        <f>GC26+GN26</f>
        <v>0</v>
      </c>
      <c r="GB26" s="105" t="str">
        <f t="shared" si="36"/>
        <v>УРА!</v>
      </c>
      <c r="GC26" s="106"/>
      <c r="GD26" s="112">
        <f>SUM(GF26:GJ26)</f>
        <v>0</v>
      </c>
      <c r="GE26" s="333" t="str">
        <f t="shared" si="37"/>
        <v>УРА!</v>
      </c>
      <c r="GF26" s="106"/>
      <c r="GG26" s="103"/>
      <c r="GH26" s="103"/>
      <c r="GI26" s="103"/>
      <c r="GJ26" s="103"/>
      <c r="GK26" s="103"/>
      <c r="GL26" s="103"/>
      <c r="GM26" s="103"/>
      <c r="GN26" s="103"/>
      <c r="GO26" s="111">
        <f t="shared" si="38"/>
        <v>0</v>
      </c>
      <c r="GP26" s="111">
        <f t="shared" si="39"/>
        <v>0</v>
      </c>
      <c r="GQ26" s="112">
        <f t="shared" si="40"/>
        <v>0</v>
      </c>
      <c r="GR26" s="105" t="str">
        <f t="shared" si="41"/>
        <v>УРА!</v>
      </c>
      <c r="GS26" s="111">
        <f t="shared" si="42"/>
        <v>0</v>
      </c>
      <c r="GT26" s="111">
        <f t="shared" si="43"/>
        <v>0</v>
      </c>
      <c r="GU26" s="111">
        <f t="shared" si="44"/>
        <v>0</v>
      </c>
      <c r="GV26" s="111">
        <f t="shared" si="45"/>
        <v>0</v>
      </c>
      <c r="GW26" s="104">
        <f t="shared" si="46"/>
        <v>0</v>
      </c>
      <c r="GX26" s="105" t="str">
        <f t="shared" si="47"/>
        <v>УРА!</v>
      </c>
      <c r="GY26" s="111">
        <f t="shared" si="48"/>
        <v>0</v>
      </c>
      <c r="GZ26" s="104">
        <f t="shared" si="49"/>
        <v>0</v>
      </c>
      <c r="HA26" s="105" t="str">
        <f t="shared" si="50"/>
        <v>УРА!</v>
      </c>
      <c r="HB26" s="111">
        <f t="shared" si="51"/>
        <v>0</v>
      </c>
      <c r="HC26" s="111">
        <f t="shared" si="52"/>
        <v>0</v>
      </c>
      <c r="HD26" s="111">
        <f t="shared" si="53"/>
        <v>0</v>
      </c>
      <c r="HE26" s="103">
        <v>0</v>
      </c>
      <c r="HF26" s="111">
        <f t="shared" si="55"/>
        <v>0</v>
      </c>
      <c r="HG26" s="111">
        <f t="shared" si="56"/>
        <v>0</v>
      </c>
      <c r="HH26" s="111">
        <f t="shared" si="57"/>
        <v>0</v>
      </c>
      <c r="HI26" s="111">
        <f t="shared" si="58"/>
        <v>0</v>
      </c>
      <c r="HJ26" s="111">
        <f t="shared" si="59"/>
        <v>0</v>
      </c>
      <c r="HK26" s="113">
        <f t="shared" si="60"/>
        <v>515</v>
      </c>
      <c r="HL26" s="118">
        <f t="shared" si="61"/>
        <v>515</v>
      </c>
      <c r="HM26" s="113">
        <f t="shared" si="62"/>
        <v>515</v>
      </c>
      <c r="HN26" s="113">
        <f t="shared" si="87"/>
        <v>0</v>
      </c>
      <c r="HO26" s="113">
        <f t="shared" si="63"/>
        <v>523.20000000000005</v>
      </c>
      <c r="HP26" s="113">
        <f t="shared" si="64"/>
        <v>523.20000000000005</v>
      </c>
      <c r="HQ26" s="115">
        <f t="shared" si="65"/>
        <v>523.20000000000005</v>
      </c>
      <c r="HR26" s="105" t="str">
        <f t="shared" si="66"/>
        <v>УРА!</v>
      </c>
      <c r="HS26" s="111">
        <f t="shared" si="67"/>
        <v>523.20000000000005</v>
      </c>
      <c r="HT26" s="107">
        <f t="shared" si="68"/>
        <v>0</v>
      </c>
      <c r="HU26" s="107">
        <f t="shared" si="69"/>
        <v>0</v>
      </c>
      <c r="HV26" s="107">
        <f t="shared" si="70"/>
        <v>0</v>
      </c>
      <c r="HW26" s="102">
        <v>0</v>
      </c>
      <c r="HX26" s="107">
        <f t="shared" si="71"/>
        <v>0</v>
      </c>
      <c r="HY26" s="107">
        <f t="shared" si="72"/>
        <v>0</v>
      </c>
      <c r="HZ26" s="107">
        <f t="shared" si="73"/>
        <v>0</v>
      </c>
      <c r="IA26" s="107">
        <f t="shared" si="101"/>
        <v>0</v>
      </c>
      <c r="IB26" s="107">
        <f t="shared" si="101"/>
        <v>0</v>
      </c>
      <c r="IC26" s="107">
        <f t="shared" si="75"/>
        <v>0</v>
      </c>
      <c r="ID26" s="103">
        <f t="shared" si="76"/>
        <v>0</v>
      </c>
      <c r="IE26" s="103">
        <f t="shared" si="77"/>
        <v>0</v>
      </c>
      <c r="IF26" s="103">
        <f t="shared" si="78"/>
        <v>0</v>
      </c>
      <c r="IG26" s="103">
        <f t="shared" si="79"/>
        <v>0</v>
      </c>
      <c r="IH26" s="103">
        <f t="shared" si="80"/>
        <v>0</v>
      </c>
      <c r="II26" s="103">
        <f t="shared" si="81"/>
        <v>0</v>
      </c>
      <c r="IJ26" s="103">
        <f t="shared" si="82"/>
        <v>0</v>
      </c>
      <c r="IK26" s="103">
        <f t="shared" si="83"/>
        <v>0</v>
      </c>
      <c r="IL26" s="103"/>
      <c r="IM26" s="103">
        <f t="shared" si="85"/>
        <v>0</v>
      </c>
      <c r="IN26" s="103">
        <f t="shared" si="86"/>
        <v>0</v>
      </c>
      <c r="IO26" s="102"/>
      <c r="IP26" s="103"/>
      <c r="IQ26" s="103"/>
      <c r="IR26" s="103"/>
      <c r="IS26" s="103"/>
      <c r="IT26" s="103"/>
      <c r="IU26" s="103"/>
      <c r="IV26" s="103"/>
    </row>
    <row r="27" spans="1:256" s="75" customFormat="1" ht="18" customHeight="1">
      <c r="A27" s="235" t="s">
        <v>1</v>
      </c>
      <c r="B27" s="106">
        <f>SUM(B4:B26)</f>
        <v>2999.7</v>
      </c>
      <c r="C27" s="106">
        <f>SUM(C4:C26)</f>
        <v>2999.7</v>
      </c>
      <c r="D27" s="104">
        <f t="shared" si="0"/>
        <v>2999.7</v>
      </c>
      <c r="E27" s="64" t="str">
        <f t="shared" si="1"/>
        <v>УРА!</v>
      </c>
      <c r="F27" s="106">
        <f>SUM(F4:F26)</f>
        <v>2999.7</v>
      </c>
      <c r="G27" s="136">
        <f>SUM(G4:G26)</f>
        <v>0</v>
      </c>
      <c r="H27" s="106">
        <f>SUM(H4:H26)</f>
        <v>2970.1</v>
      </c>
      <c r="I27" s="106">
        <f>SUM(I4:I26)</f>
        <v>2970.1</v>
      </c>
      <c r="J27" s="104">
        <f>L27+T27</f>
        <v>2970.1</v>
      </c>
      <c r="K27" s="105" t="str">
        <f t="shared" si="3"/>
        <v>УРА!</v>
      </c>
      <c r="L27" s="103">
        <f>SUM(L19:L26)</f>
        <v>2853.9</v>
      </c>
      <c r="M27" s="104">
        <f t="shared" si="4"/>
        <v>606.1</v>
      </c>
      <c r="N27" s="105" t="str">
        <f t="shared" si="5"/>
        <v>УРА!</v>
      </c>
      <c r="O27" s="103">
        <f>SUM(O12:O26)</f>
        <v>0</v>
      </c>
      <c r="P27" s="103"/>
      <c r="Q27" s="103">
        <f>SUM(Q12:Q26)</f>
        <v>0</v>
      </c>
      <c r="R27" s="103">
        <f>SUM(R12:R26)</f>
        <v>0</v>
      </c>
      <c r="S27" s="103">
        <f>SUM(S4:S26)</f>
        <v>606.1</v>
      </c>
      <c r="T27" s="103">
        <f>SUM(T19)</f>
        <v>116.2</v>
      </c>
      <c r="U27" s="103">
        <f>SUM(U4:U26)</f>
        <v>0</v>
      </c>
      <c r="V27" s="103">
        <f>SUM(V4:V26)</f>
        <v>0</v>
      </c>
      <c r="W27" s="103">
        <f>SUM(W4:W26)</f>
        <v>116.2</v>
      </c>
      <c r="X27" s="103">
        <f>SUM(X4:X26)</f>
        <v>5504.4</v>
      </c>
      <c r="Y27" s="103">
        <f>SUM(Y4:Y26)</f>
        <v>5504.4</v>
      </c>
      <c r="Z27" s="104">
        <f t="shared" si="6"/>
        <v>3621.5</v>
      </c>
      <c r="AA27" s="105" t="str">
        <f t="shared" si="7"/>
        <v>УРА!</v>
      </c>
      <c r="AB27" s="103">
        <f>SUM(AB4:AB26)</f>
        <v>3246.3</v>
      </c>
      <c r="AC27" s="103">
        <f>SUM(AC4:AC26)</f>
        <v>375.2</v>
      </c>
      <c r="AD27" s="332">
        <f>SUM(AD4:AD26)</f>
        <v>6373.7</v>
      </c>
      <c r="AE27" s="332">
        <f>SUM(AE4:AE26)</f>
        <v>6373.7</v>
      </c>
      <c r="AF27" s="393">
        <f t="shared" si="8"/>
        <v>6410.7</v>
      </c>
      <c r="AG27" s="394" t="str">
        <f t="shared" si="9"/>
        <v>ЛОЖЬ</v>
      </c>
      <c r="AH27" s="332">
        <f>SUM(AH4:AH26)</f>
        <v>5873.5</v>
      </c>
      <c r="AI27" s="395">
        <f t="shared" si="10"/>
        <v>4856.8</v>
      </c>
      <c r="AJ27" s="394" t="str">
        <f t="shared" si="11"/>
        <v>УРА!</v>
      </c>
      <c r="AK27" s="332">
        <f>SUM(AK4:AK26)</f>
        <v>811.1</v>
      </c>
      <c r="AL27" s="332">
        <f>SUM(AL4:AL26)</f>
        <v>20</v>
      </c>
      <c r="AM27" s="332">
        <f>SUM(AM4:AM26)</f>
        <v>1222.5999999999999</v>
      </c>
      <c r="AN27" s="332"/>
      <c r="AO27" s="332">
        <f>SUM(AO4:AO26)</f>
        <v>2803.1</v>
      </c>
      <c r="AP27" s="332">
        <f t="shared" si="100"/>
        <v>537.20000000000005</v>
      </c>
      <c r="AQ27" s="103">
        <f>SUM(AQ4:AQ26)</f>
        <v>533.29999999999995</v>
      </c>
      <c r="AR27" s="103">
        <f>SUM(AR4:AR26)</f>
        <v>1</v>
      </c>
      <c r="AS27" s="103">
        <f>SUM(AS4:AS26)</f>
        <v>2.9</v>
      </c>
      <c r="AT27" s="103">
        <f>SUM(AT12:AT26)</f>
        <v>0</v>
      </c>
      <c r="AU27" s="103">
        <f>SUM(AU12:AU26)</f>
        <v>0</v>
      </c>
      <c r="AV27" s="103">
        <f>SUM(AV12:AV26)</f>
        <v>0</v>
      </c>
      <c r="AW27" s="105" t="str">
        <f t="shared" si="12"/>
        <v>УРА!</v>
      </c>
      <c r="AX27" s="103">
        <f>SUM(AX4:AX26)</f>
        <v>0</v>
      </c>
      <c r="AY27" s="103"/>
      <c r="AZ27" s="103">
        <f>SUM(AZ12:AZ26)</f>
        <v>0</v>
      </c>
      <c r="BA27" s="103">
        <f>SUM(BA12:BA26)</f>
        <v>0</v>
      </c>
      <c r="BB27" s="104">
        <f>BD27+BL27</f>
        <v>0</v>
      </c>
      <c r="BC27" s="105" t="str">
        <f t="shared" si="13"/>
        <v>УРА!</v>
      </c>
      <c r="BD27" s="103">
        <f>SUM(BD12:BD26)</f>
        <v>0</v>
      </c>
      <c r="BE27" s="103">
        <f>SUM(BE12:BE26)</f>
        <v>0</v>
      </c>
      <c r="BF27" s="105" t="str">
        <f t="shared" si="14"/>
        <v>УРА!</v>
      </c>
      <c r="BG27" s="103">
        <f>SUM(BG12:BG26)</f>
        <v>0</v>
      </c>
      <c r="BH27" s="103">
        <f>SUM(BH12:BH26)</f>
        <v>0</v>
      </c>
      <c r="BI27" s="103">
        <f>SUM(BI12:BI26)</f>
        <v>0</v>
      </c>
      <c r="BJ27" s="103"/>
      <c r="BK27" s="103">
        <f>SUM(BK12:BK26)</f>
        <v>0</v>
      </c>
      <c r="BL27" s="103">
        <f>BM27+BN27+BO27</f>
        <v>0</v>
      </c>
      <c r="BM27" s="103">
        <f>SUM(BM12:BM26)</f>
        <v>0</v>
      </c>
      <c r="BN27" s="103">
        <f>SUM(BN12:BN26)</f>
        <v>0</v>
      </c>
      <c r="BO27" s="103">
        <f>SUM(BO12:BO26)</f>
        <v>0</v>
      </c>
      <c r="BP27" s="103">
        <f>SUM(BP4:BP26)</f>
        <v>23857.200000000001</v>
      </c>
      <c r="BQ27" s="103">
        <f>SUM(BQ4:BQ26)</f>
        <v>23857.200000000001</v>
      </c>
      <c r="BR27" s="104">
        <f t="shared" si="15"/>
        <v>21200.5</v>
      </c>
      <c r="BS27" s="105" t="str">
        <f t="shared" si="16"/>
        <v>УРА!</v>
      </c>
      <c r="BT27" s="103">
        <f>SUM(BT4:BT26)</f>
        <v>8038</v>
      </c>
      <c r="BU27" s="103">
        <f>SUM(BU4:BU26)</f>
        <v>13162.5</v>
      </c>
      <c r="BV27" s="103">
        <f>SUM(BV4:BV26)</f>
        <v>30524.9</v>
      </c>
      <c r="BW27" s="103">
        <f>SUM(BW4:BW26)</f>
        <v>30524.9</v>
      </c>
      <c r="BX27" s="104">
        <f t="shared" si="17"/>
        <v>30524.6</v>
      </c>
      <c r="BY27" s="105" t="str">
        <f t="shared" si="18"/>
        <v>ЛОЖЬ</v>
      </c>
      <c r="BZ27" s="103">
        <f>SUM(BZ4:BZ26)</f>
        <v>29600.9</v>
      </c>
      <c r="CA27" s="104">
        <f t="shared" si="19"/>
        <v>27350</v>
      </c>
      <c r="CB27" s="105" t="str">
        <f t="shared" si="20"/>
        <v>УРА!</v>
      </c>
      <c r="CC27" s="103">
        <f>SUM(CC4:CC26)</f>
        <v>15790.6</v>
      </c>
      <c r="CD27" s="103">
        <f>SUM(CD4:CD26)</f>
        <v>521.4</v>
      </c>
      <c r="CE27" s="103">
        <f>SUM(CE4:CE26)</f>
        <v>2588.6</v>
      </c>
      <c r="CF27" s="103">
        <f>SUM(CF4:CF26)</f>
        <v>0</v>
      </c>
      <c r="CG27" s="103">
        <f>SUM(CG4:CG26)</f>
        <v>8449.4</v>
      </c>
      <c r="CH27" s="103">
        <f>CI27+CJ27+CK27</f>
        <v>923.7</v>
      </c>
      <c r="CI27" s="103">
        <f>SUM(CI4:CI26)</f>
        <v>884.3</v>
      </c>
      <c r="CJ27" s="103">
        <f>SUM(CJ4:CJ26)</f>
        <v>1.8</v>
      </c>
      <c r="CK27" s="103">
        <f>SUM(CK4:CK26)</f>
        <v>37.6</v>
      </c>
      <c r="CL27" s="135">
        <f t="shared" ref="CL27:EE27" si="102">SUM(CL12:CL26)</f>
        <v>0</v>
      </c>
      <c r="CM27" s="135">
        <f t="shared" si="102"/>
        <v>0</v>
      </c>
      <c r="CN27" s="135">
        <f>SUM(CN4:CN26)</f>
        <v>0</v>
      </c>
      <c r="CO27" s="64" t="str">
        <f t="shared" si="21"/>
        <v>УРА!</v>
      </c>
      <c r="CP27" s="135">
        <f>SUM(CP4:CP26)</f>
        <v>0</v>
      </c>
      <c r="CQ27" s="135">
        <f>SUM(CQ4:CQ26)</f>
        <v>0</v>
      </c>
      <c r="CR27" s="135">
        <f t="shared" si="102"/>
        <v>0</v>
      </c>
      <c r="CS27" s="135">
        <f t="shared" si="102"/>
        <v>0</v>
      </c>
      <c r="CT27" s="135">
        <f t="shared" si="102"/>
        <v>0</v>
      </c>
      <c r="CU27" s="109" t="str">
        <f t="shared" si="22"/>
        <v>УРА!</v>
      </c>
      <c r="CV27" s="135">
        <f t="shared" si="102"/>
        <v>0</v>
      </c>
      <c r="CW27" s="135">
        <f t="shared" si="102"/>
        <v>0</v>
      </c>
      <c r="CX27" s="105" t="str">
        <f t="shared" si="23"/>
        <v>УРА!</v>
      </c>
      <c r="CY27" s="135">
        <f t="shared" si="102"/>
        <v>0</v>
      </c>
      <c r="CZ27" s="135">
        <f t="shared" si="102"/>
        <v>0</v>
      </c>
      <c r="DA27" s="135">
        <f t="shared" si="102"/>
        <v>0</v>
      </c>
      <c r="DB27" s="135">
        <f t="shared" si="102"/>
        <v>0</v>
      </c>
      <c r="DC27" s="135">
        <f t="shared" si="102"/>
        <v>0</v>
      </c>
      <c r="DD27" s="135">
        <f t="shared" si="102"/>
        <v>0</v>
      </c>
      <c r="DE27" s="135">
        <f t="shared" si="102"/>
        <v>0</v>
      </c>
      <c r="DF27" s="135">
        <f t="shared" si="102"/>
        <v>0</v>
      </c>
      <c r="DG27" s="135">
        <f t="shared" si="102"/>
        <v>0</v>
      </c>
      <c r="DH27" s="135">
        <f t="shared" si="102"/>
        <v>0</v>
      </c>
      <c r="DI27" s="135">
        <f t="shared" si="102"/>
        <v>0</v>
      </c>
      <c r="DJ27" s="135">
        <f>SUM(DJ4:DJ26)</f>
        <v>0</v>
      </c>
      <c r="DK27" s="105" t="str">
        <f t="shared" si="24"/>
        <v>УРА!</v>
      </c>
      <c r="DL27" s="135">
        <f t="shared" si="102"/>
        <v>0</v>
      </c>
      <c r="DM27" s="135">
        <f t="shared" si="102"/>
        <v>0</v>
      </c>
      <c r="DN27" s="135">
        <f t="shared" si="102"/>
        <v>0</v>
      </c>
      <c r="DO27" s="135">
        <f t="shared" si="102"/>
        <v>0</v>
      </c>
      <c r="DP27" s="135">
        <f>SUM(DP4:DP26)</f>
        <v>0</v>
      </c>
      <c r="DQ27" s="105" t="str">
        <f t="shared" si="25"/>
        <v>УРА!</v>
      </c>
      <c r="DR27" s="135">
        <f t="shared" si="102"/>
        <v>0</v>
      </c>
      <c r="DS27" s="135">
        <f t="shared" si="102"/>
        <v>0</v>
      </c>
      <c r="DT27" s="105" t="str">
        <f t="shared" si="26"/>
        <v>УРА!</v>
      </c>
      <c r="DU27" s="135">
        <f t="shared" si="102"/>
        <v>0</v>
      </c>
      <c r="DV27" s="135">
        <f t="shared" si="102"/>
        <v>0</v>
      </c>
      <c r="DW27" s="135">
        <f t="shared" si="102"/>
        <v>0</v>
      </c>
      <c r="DX27" s="135">
        <f t="shared" si="102"/>
        <v>0</v>
      </c>
      <c r="DY27" s="135">
        <f t="shared" si="102"/>
        <v>0</v>
      </c>
      <c r="DZ27" s="135">
        <f t="shared" si="102"/>
        <v>0</v>
      </c>
      <c r="EA27" s="135">
        <f t="shared" si="102"/>
        <v>0</v>
      </c>
      <c r="EB27" s="135">
        <f t="shared" si="102"/>
        <v>0</v>
      </c>
      <c r="EC27" s="135">
        <f t="shared" si="102"/>
        <v>0</v>
      </c>
      <c r="ED27" s="135">
        <f t="shared" si="102"/>
        <v>0</v>
      </c>
      <c r="EE27" s="135">
        <f t="shared" si="102"/>
        <v>0</v>
      </c>
      <c r="EF27" s="135">
        <f t="shared" ref="EF27:EY27" si="103">SUM(EF25:EF26)</f>
        <v>0</v>
      </c>
      <c r="EG27" s="105" t="str">
        <f t="shared" si="27"/>
        <v>УРА!</v>
      </c>
      <c r="EH27" s="135">
        <f t="shared" si="103"/>
        <v>0</v>
      </c>
      <c r="EI27" s="135">
        <f t="shared" si="103"/>
        <v>0</v>
      </c>
      <c r="EJ27" s="135">
        <f t="shared" si="103"/>
        <v>0</v>
      </c>
      <c r="EK27" s="135">
        <f t="shared" si="103"/>
        <v>0</v>
      </c>
      <c r="EL27" s="135">
        <f t="shared" si="103"/>
        <v>0</v>
      </c>
      <c r="EM27" s="105" t="str">
        <f t="shared" si="28"/>
        <v>УРА!</v>
      </c>
      <c r="EN27" s="135">
        <f t="shared" si="103"/>
        <v>0</v>
      </c>
      <c r="EO27" s="135">
        <f t="shared" si="103"/>
        <v>0</v>
      </c>
      <c r="EP27" s="105" t="str">
        <f t="shared" si="29"/>
        <v>УРА!</v>
      </c>
      <c r="EQ27" s="135">
        <f t="shared" si="103"/>
        <v>0</v>
      </c>
      <c r="ER27" s="135">
        <f t="shared" si="103"/>
        <v>0</v>
      </c>
      <c r="ES27" s="135">
        <f t="shared" si="103"/>
        <v>0</v>
      </c>
      <c r="ET27" s="135">
        <f t="shared" si="103"/>
        <v>0</v>
      </c>
      <c r="EU27" s="135">
        <f t="shared" si="103"/>
        <v>0</v>
      </c>
      <c r="EV27" s="135">
        <f t="shared" si="103"/>
        <v>0</v>
      </c>
      <c r="EW27" s="135">
        <f t="shared" si="103"/>
        <v>0</v>
      </c>
      <c r="EX27" s="135">
        <f t="shared" si="103"/>
        <v>0</v>
      </c>
      <c r="EY27" s="135">
        <f t="shared" si="103"/>
        <v>0</v>
      </c>
      <c r="EZ27" s="103">
        <f>SUM(EZ4:EZ26)</f>
        <v>3874.8</v>
      </c>
      <c r="FA27" s="103">
        <f>SUM(FA4:FA26)</f>
        <v>3874.8</v>
      </c>
      <c r="FB27" s="104">
        <f t="shared" si="30"/>
        <v>1908.5</v>
      </c>
      <c r="FC27" s="105" t="str">
        <f t="shared" si="31"/>
        <v>УРА!</v>
      </c>
      <c r="FD27" s="103">
        <f>SUM(FD4:FD26)</f>
        <v>1722.5</v>
      </c>
      <c r="FE27" s="103">
        <f>SUM(FE4:FE26)</f>
        <v>186</v>
      </c>
      <c r="FF27" s="103">
        <f>SUM(FF4:FF26)</f>
        <v>3201.9</v>
      </c>
      <c r="FG27" s="103">
        <f>SUM(FG4:FG26)</f>
        <v>3201.9</v>
      </c>
      <c r="FH27" s="104">
        <f t="shared" si="32"/>
        <v>3201.9</v>
      </c>
      <c r="FI27" s="105" t="str">
        <f t="shared" si="33"/>
        <v>УРА!</v>
      </c>
      <c r="FJ27" s="103">
        <f>SUM(FJ4:FJ26)</f>
        <v>3131.2</v>
      </c>
      <c r="FK27" s="104">
        <f t="shared" si="34"/>
        <v>2527.3000000000002</v>
      </c>
      <c r="FL27" s="105" t="str">
        <f t="shared" si="35"/>
        <v>УРА!</v>
      </c>
      <c r="FM27" s="103">
        <f t="shared" ref="FM27:FR27" si="104">SUM(FM4:FM26)</f>
        <v>2107.1999999999998</v>
      </c>
      <c r="FN27" s="103">
        <f t="shared" si="104"/>
        <v>0</v>
      </c>
      <c r="FO27" s="103">
        <f t="shared" si="104"/>
        <v>0</v>
      </c>
      <c r="FP27" s="103">
        <f t="shared" si="104"/>
        <v>0</v>
      </c>
      <c r="FQ27" s="103">
        <f t="shared" si="104"/>
        <v>420.1</v>
      </c>
      <c r="FR27" s="103">
        <f t="shared" si="104"/>
        <v>70.7</v>
      </c>
      <c r="FS27" s="103">
        <f>SUM(FS21)</f>
        <v>5</v>
      </c>
      <c r="FT27" s="135"/>
      <c r="FU27" s="135"/>
      <c r="FV27" s="103">
        <f>SUM(FV4:FV26)</f>
        <v>0</v>
      </c>
      <c r="FW27" s="103">
        <f>SUM(FW4:FW26)</f>
        <v>0</v>
      </c>
      <c r="FX27" s="103">
        <f>SUM(FX4:FX26)</f>
        <v>0</v>
      </c>
      <c r="FY27" s="103">
        <f>SUM(FY4:FY26)</f>
        <v>0</v>
      </c>
      <c r="FZ27" s="103">
        <f>SUM(FZ4:FZ26)</f>
        <v>0</v>
      </c>
      <c r="GA27" s="104">
        <f>GC27+GN27</f>
        <v>0</v>
      </c>
      <c r="GB27" s="105" t="str">
        <f t="shared" si="36"/>
        <v>УРА!</v>
      </c>
      <c r="GC27" s="103">
        <f>SUM(GC12:GC26)</f>
        <v>0</v>
      </c>
      <c r="GD27" s="112">
        <f>SUM(GF27:GJ27)</f>
        <v>0</v>
      </c>
      <c r="GE27" s="105" t="str">
        <f t="shared" si="37"/>
        <v>УРА!</v>
      </c>
      <c r="GF27" s="135">
        <f t="shared" ref="GF27:GN27" si="105">SUM(GF12:GF26)</f>
        <v>0</v>
      </c>
      <c r="GG27" s="135">
        <f t="shared" si="105"/>
        <v>0</v>
      </c>
      <c r="GH27" s="135">
        <f t="shared" si="105"/>
        <v>0</v>
      </c>
      <c r="GI27" s="135">
        <f t="shared" si="105"/>
        <v>0</v>
      </c>
      <c r="GJ27" s="103">
        <f t="shared" si="105"/>
        <v>0</v>
      </c>
      <c r="GK27" s="135">
        <f t="shared" si="105"/>
        <v>0</v>
      </c>
      <c r="GL27" s="103">
        <f t="shared" si="105"/>
        <v>0</v>
      </c>
      <c r="GM27" s="103">
        <f t="shared" si="105"/>
        <v>0</v>
      </c>
      <c r="GN27" s="103">
        <f t="shared" si="105"/>
        <v>0</v>
      </c>
      <c r="GO27" s="111">
        <f t="shared" si="38"/>
        <v>23857.200000000001</v>
      </c>
      <c r="GP27" s="111">
        <f t="shared" si="39"/>
        <v>23857.200000000001</v>
      </c>
      <c r="GQ27" s="112">
        <f t="shared" si="40"/>
        <v>21200.5</v>
      </c>
      <c r="GR27" s="105" t="str">
        <f t="shared" si="41"/>
        <v>УРА!</v>
      </c>
      <c r="GS27" s="111">
        <f>BT27+CP27</f>
        <v>8038</v>
      </c>
      <c r="GT27" s="111">
        <f t="shared" si="43"/>
        <v>13162.5</v>
      </c>
      <c r="GU27" s="111">
        <f t="shared" si="44"/>
        <v>30524.9</v>
      </c>
      <c r="GV27" s="111">
        <f t="shared" si="45"/>
        <v>30524.9</v>
      </c>
      <c r="GW27" s="104">
        <f t="shared" si="46"/>
        <v>30524.6</v>
      </c>
      <c r="GX27" s="105" t="str">
        <f t="shared" si="47"/>
        <v>ЛОЖЬ</v>
      </c>
      <c r="GY27" s="103">
        <f>SUM(GY4:GY26)</f>
        <v>29600.9</v>
      </c>
      <c r="GZ27" s="104">
        <f t="shared" si="49"/>
        <v>27350</v>
      </c>
      <c r="HA27" s="105" t="str">
        <f t="shared" si="50"/>
        <v>УРА!</v>
      </c>
      <c r="HB27" s="111">
        <f>CC27+CY27</f>
        <v>15790.6</v>
      </c>
      <c r="HC27" s="111">
        <f>CD27+CZ27</f>
        <v>521.4</v>
      </c>
      <c r="HD27" s="111">
        <f>CE27+DA27</f>
        <v>2588.6</v>
      </c>
      <c r="HE27" s="103">
        <f t="shared" ref="HE27" si="106">SUM(HE12:HE26)</f>
        <v>0</v>
      </c>
      <c r="HF27" s="111">
        <f t="shared" si="55"/>
        <v>8449.4</v>
      </c>
      <c r="HG27" s="103">
        <f>SUM(HG4:HG26)</f>
        <v>923.7</v>
      </c>
      <c r="HH27" s="103">
        <f t="shared" ref="HH27:HI27" si="107">SUM(HH4:HH26)</f>
        <v>884.3</v>
      </c>
      <c r="HI27" s="103">
        <f t="shared" si="107"/>
        <v>1.8</v>
      </c>
      <c r="HJ27" s="103">
        <f>SUM(HJ4:HJ26)</f>
        <v>37.6</v>
      </c>
      <c r="HK27" s="113">
        <f t="shared" si="60"/>
        <v>36236.1</v>
      </c>
      <c r="HL27" s="387">
        <f t="shared" si="61"/>
        <v>36236</v>
      </c>
      <c r="HM27" s="113">
        <f t="shared" si="62"/>
        <v>16006.5</v>
      </c>
      <c r="HN27" s="113">
        <f>G27+AC27+AY27+BU27+CQ27+DM27+EI27+FE27</f>
        <v>13723.7</v>
      </c>
      <c r="HO27" s="113">
        <f t="shared" si="63"/>
        <v>43070.6</v>
      </c>
      <c r="HP27" s="113">
        <f t="shared" si="64"/>
        <v>43070.6</v>
      </c>
      <c r="HQ27" s="115">
        <f t="shared" si="65"/>
        <v>43107.3</v>
      </c>
      <c r="HR27" s="105" t="str">
        <f t="shared" si="66"/>
        <v>ЛОЖЬ</v>
      </c>
      <c r="HS27" s="111">
        <f t="shared" si="67"/>
        <v>41459.5</v>
      </c>
      <c r="HT27" s="107">
        <f t="shared" si="68"/>
        <v>18708.900000000001</v>
      </c>
      <c r="HU27" s="107">
        <f t="shared" si="69"/>
        <v>541.4</v>
      </c>
      <c r="HV27" s="107">
        <f t="shared" si="70"/>
        <v>3811.2</v>
      </c>
      <c r="HW27" s="102">
        <f>SUM(HW12:HW26)</f>
        <v>0</v>
      </c>
      <c r="HX27" s="107">
        <f t="shared" si="71"/>
        <v>12278.7</v>
      </c>
      <c r="HY27" s="107">
        <f t="shared" si="72"/>
        <v>1647.8</v>
      </c>
      <c r="HZ27" s="107">
        <f t="shared" si="73"/>
        <v>1582.1</v>
      </c>
      <c r="IA27" s="107">
        <f t="shared" si="101"/>
        <v>1422.6</v>
      </c>
      <c r="IB27" s="107">
        <f t="shared" si="101"/>
        <v>2.8</v>
      </c>
      <c r="IC27" s="107">
        <f t="shared" si="75"/>
        <v>156.69999999999999</v>
      </c>
      <c r="ID27" s="103">
        <f t="shared" si="76"/>
        <v>2999.7</v>
      </c>
      <c r="IE27" s="103">
        <f t="shared" si="77"/>
        <v>2999.7</v>
      </c>
      <c r="IF27" s="103">
        <f t="shared" si="78"/>
        <v>2999.7</v>
      </c>
      <c r="IG27" s="103">
        <f t="shared" si="79"/>
        <v>0</v>
      </c>
      <c r="IH27" s="103"/>
      <c r="II27" s="103"/>
      <c r="IJ27" s="103"/>
      <c r="IK27" s="103">
        <f t="shared" si="83"/>
        <v>0</v>
      </c>
      <c r="IL27" s="103"/>
      <c r="IM27" s="103"/>
      <c r="IN27" s="103"/>
      <c r="IO27" s="102">
        <v>1966.7</v>
      </c>
      <c r="IP27" s="103">
        <v>2174.6</v>
      </c>
      <c r="IQ27" s="103"/>
      <c r="IR27" s="103"/>
      <c r="IS27" s="103">
        <f>SUM(IS25:IS26)</f>
        <v>0</v>
      </c>
      <c r="IT27" s="103"/>
      <c r="IU27" s="103">
        <f>SUM(IU25:IU26)</f>
        <v>0</v>
      </c>
      <c r="IV27" s="103">
        <f>SUM(IV25:IV26)</f>
        <v>0</v>
      </c>
    </row>
  </sheetData>
  <mergeCells count="18">
    <mergeCell ref="A2:A3"/>
    <mergeCell ref="DH1:DN1"/>
    <mergeCell ref="BP1:BU1"/>
    <mergeCell ref="B1:U1"/>
    <mergeCell ref="AT1:AY1"/>
    <mergeCell ref="V1:W1"/>
    <mergeCell ref="X1:AC1"/>
    <mergeCell ref="ID1:IF1"/>
    <mergeCell ref="IO1:IQ1"/>
    <mergeCell ref="IG1:IH1"/>
    <mergeCell ref="CL1:CR1"/>
    <mergeCell ref="GO1:GU1"/>
    <mergeCell ref="HK1:HR1"/>
    <mergeCell ref="DU1:DY1"/>
    <mergeCell ref="FM1:FR1"/>
    <mergeCell ref="EZ1:FH1"/>
    <mergeCell ref="FV1:GH1"/>
    <mergeCell ref="ED1:EK1"/>
  </mergeCells>
  <phoneticPr fontId="0" type="noConversion"/>
  <pageMargins left="3.937007874015748E-2" right="0" top="0.78740157480314965" bottom="0.19685039370078741" header="0.51181102362204722" footer="0.51181102362204722"/>
  <pageSetup paperSize="9" scale="58" orientation="landscape" horizontalDpi="300" verticalDpi="300" r:id="rId1"/>
  <headerFooter alignWithMargins="0"/>
  <colBreaks count="9" manualBreakCount="9">
    <brk id="23" max="1048575" man="1"/>
    <brk id="67" max="1048575" man="1"/>
    <brk id="89" max="1048575" man="1"/>
    <brk id="111" max="1048575" man="1"/>
    <brk id="155" max="1048575" man="1"/>
    <brk id="177" max="1048575" man="1"/>
    <brk id="196" max="1048575" man="1"/>
    <brk id="218" max="1048575" man="1"/>
    <brk id="237" max="1048575" man="1"/>
  </colBreaks>
  <ignoredErrors>
    <ignoredError sqref="AP27 AW27 CH27 BF27 HE27 BY27 CO27 HG4:HG9 HG19:HG26 HN19:HN27 GR4:GR10 EP27 EM27 EG27 DT27 CX27 CU27 BL27 HN4:HN9 GR27 GR14:GR18 GR19:GR26 T27 HG14:HG18 HN14:HN18" formula="1"/>
    <ignoredError sqref="M4 FK4 AV27 FR27 CW27 CT27 BE27 DS27 M19 EV27 EF27 CA5:CA9 AI4:AI9 FK6:FK9 CA14:CA27 AI14:AI26 FK14:FK26" formulaRange="1"/>
    <ignoredError sqref="AE3" numberStoredAsText="1"/>
    <ignoredError sqref="HW2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P41"/>
  <sheetViews>
    <sheetView showZeros="0" zoomScale="230" zoomScaleNormal="230" zoomScaleSheetLayoutView="77" workbookViewId="0">
      <pane xSplit="1" ySplit="3" topLeftCell="N51" activePane="bottomRight" state="frozenSplit"/>
      <selection pane="topRight" activeCell="B1" sqref="B1"/>
      <selection pane="bottomLeft" activeCell="A4" sqref="A4"/>
      <selection pane="bottomRight" activeCell="D2" sqref="D2:P2"/>
    </sheetView>
  </sheetViews>
  <sheetFormatPr defaultRowHeight="12.75" outlineLevelCol="1"/>
  <cols>
    <col min="1" max="1" width="16.42578125" customWidth="1"/>
    <col min="2" max="2" width="12.42578125" customWidth="1"/>
    <col min="3" max="3" width="11" customWidth="1"/>
    <col min="4" max="4" width="11.28515625" customWidth="1"/>
    <col min="5" max="5" width="11" customWidth="1"/>
    <col min="6" max="6" width="11.28515625" customWidth="1"/>
    <col min="7" max="7" width="13.7109375" customWidth="1" outlineLevel="1"/>
    <col min="8" max="8" width="14" customWidth="1" outlineLevel="1"/>
    <col min="9" max="9" width="10" customWidth="1"/>
    <col min="10" max="10" width="9.5703125" customWidth="1"/>
    <col min="11" max="11" width="11.85546875" customWidth="1"/>
    <col min="12" max="12" width="11" customWidth="1"/>
    <col min="13" max="13" width="9.28515625" bestFit="1" customWidth="1"/>
    <col min="14" max="14" width="11.7109375" customWidth="1"/>
    <col min="15" max="16" width="10" customWidth="1"/>
    <col min="17" max="17" width="10.42578125" customWidth="1"/>
    <col min="18" max="18" width="7.28515625" hidden="1" customWidth="1"/>
    <col min="19" max="19" width="10.5703125" customWidth="1"/>
    <col min="21" max="21" width="8.140625" customWidth="1"/>
    <col min="22" max="22" width="10.7109375" customWidth="1"/>
    <col min="23" max="23" width="10.42578125" customWidth="1"/>
    <col min="24" max="24" width="14.140625" customWidth="1" outlineLevel="1"/>
    <col min="25" max="25" width="13.28515625" customWidth="1" outlineLevel="1"/>
    <col min="26" max="26" width="9.7109375" customWidth="1"/>
    <col min="27" max="27" width="10.42578125" customWidth="1"/>
    <col min="28" max="28" width="9.28515625" customWidth="1"/>
    <col min="29" max="31" width="10" customWidth="1"/>
    <col min="32" max="33" width="10.28515625" customWidth="1"/>
    <col min="34" max="34" width="10.7109375" customWidth="1"/>
    <col min="35" max="35" width="10" customWidth="1"/>
    <col min="36" max="36" width="9.42578125" customWidth="1"/>
    <col min="37" max="38" width="9.85546875" customWidth="1"/>
    <col min="39" max="39" width="11" customWidth="1"/>
    <col min="40" max="40" width="15.28515625" customWidth="1" outlineLevel="1"/>
    <col min="41" max="41" width="13.140625" customWidth="1" outlineLevel="1"/>
    <col min="42" max="42" width="10" customWidth="1"/>
    <col min="43" max="43" width="10.42578125" customWidth="1"/>
    <col min="44" max="44" width="10.28515625" customWidth="1"/>
    <col min="45" max="45" width="11.5703125" customWidth="1"/>
    <col min="46" max="46" width="10.140625" customWidth="1"/>
    <col min="47" max="47" width="10.42578125" customWidth="1"/>
    <col min="48" max="49" width="10" customWidth="1"/>
    <col min="50" max="50" width="10.28515625" customWidth="1"/>
    <col min="51" max="51" width="11.42578125" customWidth="1"/>
    <col min="52" max="52" width="9.7109375" customWidth="1"/>
    <col min="53" max="53" width="7.85546875" customWidth="1"/>
    <col min="54" max="54" width="9" customWidth="1"/>
    <col min="55" max="55" width="12.5703125" customWidth="1"/>
    <col min="56" max="57" width="14" customWidth="1" outlineLevel="1"/>
    <col min="58" max="58" width="10.42578125" customWidth="1"/>
    <col min="59" max="59" width="10" customWidth="1"/>
    <col min="60" max="60" width="10.140625" customWidth="1"/>
    <col min="61" max="61" width="12.5703125" customWidth="1"/>
    <col min="62" max="62" width="10.140625" customWidth="1"/>
    <col min="63" max="63" width="12.5703125" customWidth="1"/>
    <col min="64" max="65" width="10.5703125" customWidth="1"/>
    <col min="66" max="66" width="10.28515625" customWidth="1"/>
    <col min="67" max="67" width="12.42578125" customWidth="1"/>
    <col min="68" max="68" width="10.5703125" customWidth="1"/>
    <col min="69" max="69" width="9.7109375" customWidth="1"/>
    <col min="70" max="70" width="9.85546875" customWidth="1"/>
    <col min="71" max="71" width="10.7109375" customWidth="1"/>
    <col min="72" max="73" width="14" customWidth="1" outlineLevel="1"/>
    <col min="74" max="74" width="9.28515625" bestFit="1" customWidth="1"/>
    <col min="75" max="75" width="8.85546875" customWidth="1"/>
    <col min="76" max="76" width="8.7109375" customWidth="1"/>
    <col min="77" max="77" width="10.28515625" customWidth="1"/>
    <col min="78" max="78" width="11" customWidth="1"/>
    <col min="79" max="79" width="10.5703125" customWidth="1"/>
    <col min="80" max="80" width="9.28515625" bestFit="1" customWidth="1"/>
    <col min="81" max="81" width="9.28515625" customWidth="1"/>
    <col min="82" max="82" width="9.7109375" customWidth="1"/>
    <col min="83" max="83" width="10.28515625" customWidth="1"/>
    <col min="84" max="84" width="12" customWidth="1"/>
    <col min="86" max="86" width="11.42578125" customWidth="1"/>
    <col min="87" max="87" width="9.42578125" customWidth="1"/>
    <col min="88" max="88" width="14.28515625" customWidth="1" outlineLevel="1"/>
    <col min="89" max="89" width="13.28515625" customWidth="1" outlineLevel="1"/>
    <col min="90" max="90" width="9.85546875" customWidth="1"/>
    <col min="91" max="91" width="9.7109375" customWidth="1"/>
    <col min="92" max="92" width="7.7109375" customWidth="1"/>
    <col min="93" max="93" width="10.7109375" customWidth="1"/>
    <col min="94" max="94" width="12.5703125" customWidth="1"/>
    <col min="95" max="95" width="10.85546875" customWidth="1"/>
    <col min="96" max="96" width="9.5703125" customWidth="1"/>
    <col min="97" max="97" width="9" customWidth="1"/>
    <col min="98" max="98" width="10.5703125" customWidth="1"/>
    <col min="99" max="99" width="10.42578125" customWidth="1"/>
    <col min="100" max="103" width="9.28515625" customWidth="1"/>
    <col min="104" max="104" width="12.42578125" customWidth="1"/>
    <col min="105" max="114" width="9.28515625" customWidth="1"/>
    <col min="115" max="115" width="9.7109375" customWidth="1"/>
    <col min="116" max="116" width="10.42578125" customWidth="1"/>
    <col min="117" max="117" width="10.28515625" customWidth="1"/>
    <col min="118" max="118" width="9.85546875" customWidth="1"/>
    <col min="119" max="119" width="11" customWidth="1"/>
    <col min="120" max="120" width="14" customWidth="1" outlineLevel="1"/>
    <col min="121" max="121" width="13.140625" customWidth="1" outlineLevel="1"/>
    <col min="122" max="123" width="10.140625" customWidth="1"/>
    <col min="124" max="124" width="9.28515625" bestFit="1" customWidth="1"/>
    <col min="125" max="125" width="9.42578125" bestFit="1" customWidth="1"/>
    <col min="126" max="126" width="11.28515625" customWidth="1"/>
    <col min="127" max="127" width="10.5703125" customWidth="1"/>
    <col min="128" max="130" width="9" customWidth="1"/>
    <col min="131" max="131" width="9.42578125" customWidth="1"/>
    <col min="132" max="132" width="12.28515625" customWidth="1"/>
    <col min="133" max="133" width="11.42578125" customWidth="1"/>
    <col min="134" max="134" width="10.7109375" customWidth="1"/>
    <col min="135" max="135" width="9.42578125" bestFit="1" customWidth="1"/>
    <col min="136" max="137" width="14.140625" customWidth="1" outlineLevel="1"/>
    <col min="138" max="138" width="10.5703125" customWidth="1"/>
    <col min="139" max="139" width="11.28515625" customWidth="1"/>
    <col min="140" max="140" width="10.42578125" customWidth="1"/>
    <col min="141" max="141" width="11.7109375" customWidth="1"/>
    <col min="142" max="142" width="11" customWidth="1"/>
    <col min="143" max="143" width="10.85546875" customWidth="1"/>
    <col min="144" max="144" width="9.28515625" bestFit="1" customWidth="1"/>
    <col min="145" max="145" width="9.28515625" customWidth="1"/>
    <col min="146" max="146" width="9" customWidth="1"/>
    <col min="147" max="147" width="11.5703125" customWidth="1"/>
    <col min="148" max="148" width="11.28515625" customWidth="1"/>
    <col min="149" max="149" width="7.140625" customWidth="1"/>
    <col min="150" max="150" width="7.85546875" customWidth="1"/>
    <col min="151" max="153" width="11.85546875" customWidth="1"/>
    <col min="154" max="154" width="9.28515625" customWidth="1"/>
    <col min="155" max="155" width="10.140625" customWidth="1"/>
    <col min="156" max="156" width="9.28515625" customWidth="1"/>
    <col min="157" max="157" width="11.42578125" customWidth="1"/>
    <col min="158" max="158" width="10.7109375" customWidth="1"/>
    <col min="159" max="161" width="12.28515625" customWidth="1"/>
    <col min="162" max="164" width="10.140625" customWidth="1"/>
    <col min="165" max="168" width="11.85546875" customWidth="1"/>
    <col min="169" max="169" width="5.85546875" customWidth="1"/>
    <col min="170" max="170" width="10.5703125" customWidth="1"/>
    <col min="171" max="173" width="11.7109375" customWidth="1"/>
    <col min="174" max="174" width="9.85546875" customWidth="1"/>
    <col min="175" max="175" width="10.28515625" customWidth="1"/>
    <col min="176" max="176" width="9.85546875" customWidth="1"/>
    <col min="177" max="177" width="12" customWidth="1"/>
    <col min="178" max="178" width="10.28515625" customWidth="1"/>
    <col min="179" max="181" width="11.7109375" customWidth="1"/>
    <col min="182" max="183" width="11" customWidth="1"/>
    <col min="184" max="184" width="11.42578125" customWidth="1"/>
    <col min="185" max="185" width="11.7109375" customWidth="1"/>
    <col min="186" max="187" width="10.140625" customWidth="1"/>
    <col min="188" max="188" width="10" customWidth="1"/>
    <col min="189" max="189" width="10.42578125" customWidth="1"/>
    <col min="190" max="192" width="9.28515625" bestFit="1" customWidth="1"/>
    <col min="193" max="193" width="10.42578125" customWidth="1"/>
    <col min="194" max="194" width="11.85546875" customWidth="1"/>
    <col min="195" max="195" width="12.42578125" customWidth="1"/>
    <col min="196" max="198" width="11" customWidth="1"/>
  </cols>
  <sheetData>
    <row r="1" spans="1:198" ht="20.25" customHeight="1">
      <c r="A1" s="26"/>
      <c r="B1" s="427" t="s">
        <v>127</v>
      </c>
      <c r="C1" s="427"/>
      <c r="D1" s="427"/>
      <c r="E1" s="427"/>
      <c r="F1" s="427"/>
      <c r="G1" s="427"/>
      <c r="H1" s="427"/>
      <c r="I1" s="427"/>
      <c r="J1" s="427"/>
      <c r="K1" s="427"/>
      <c r="L1" s="340"/>
      <c r="M1" s="338" t="s">
        <v>92</v>
      </c>
      <c r="N1" s="29"/>
      <c r="O1" s="406" t="s">
        <v>392</v>
      </c>
      <c r="P1" s="335"/>
      <c r="Q1" s="29"/>
      <c r="R1" s="31"/>
      <c r="S1" s="430" t="s">
        <v>294</v>
      </c>
      <c r="T1" s="430"/>
      <c r="U1" s="430"/>
      <c r="V1" s="430"/>
      <c r="W1" s="430"/>
      <c r="X1" s="430"/>
      <c r="Y1" s="430"/>
      <c r="Z1" s="430"/>
      <c r="AA1" s="430"/>
      <c r="AB1" s="430"/>
      <c r="AC1" s="8"/>
      <c r="AD1" s="8"/>
      <c r="AE1" s="8"/>
      <c r="AF1" s="8"/>
      <c r="AG1" s="8"/>
      <c r="AH1" s="8"/>
      <c r="AI1" s="425" t="s">
        <v>26</v>
      </c>
      <c r="AJ1" s="425"/>
      <c r="AK1" s="425"/>
      <c r="AL1" s="425"/>
      <c r="AM1" s="424"/>
      <c r="AN1" s="424"/>
      <c r="AO1" s="424"/>
      <c r="AP1" s="424"/>
      <c r="AQ1" s="424"/>
      <c r="AR1" s="424"/>
      <c r="AS1" s="8"/>
      <c r="AT1" s="337"/>
      <c r="AU1" s="337"/>
      <c r="AV1" s="337"/>
      <c r="AW1" s="337"/>
      <c r="AX1" s="337"/>
      <c r="AY1" s="337"/>
      <c r="AZ1" s="337"/>
      <c r="BA1" s="423" t="s">
        <v>123</v>
      </c>
      <c r="BB1" s="423"/>
      <c r="BC1" s="423"/>
      <c r="BD1" s="423"/>
      <c r="BE1" s="160"/>
      <c r="BF1" s="8"/>
      <c r="BG1" s="8"/>
      <c r="BH1" s="8"/>
      <c r="BI1" s="8"/>
      <c r="BJ1" s="339"/>
      <c r="BK1" s="8"/>
      <c r="BL1" s="8"/>
      <c r="BM1" s="8"/>
      <c r="BN1" s="8"/>
      <c r="BO1" s="425" t="s">
        <v>124</v>
      </c>
      <c r="BP1" s="425"/>
      <c r="BQ1" s="425"/>
      <c r="BR1" s="425"/>
      <c r="BS1" s="425"/>
      <c r="BT1" s="8"/>
      <c r="BU1" s="8"/>
      <c r="BV1" s="8"/>
      <c r="BW1" s="8"/>
      <c r="BX1" s="8"/>
      <c r="BY1" s="8"/>
      <c r="BZ1" s="8"/>
      <c r="CA1" s="8"/>
      <c r="CB1" s="8"/>
      <c r="CC1" s="8"/>
      <c r="CD1" s="32"/>
      <c r="CE1" s="425" t="s">
        <v>45</v>
      </c>
      <c r="CF1" s="425"/>
      <c r="CG1" s="425"/>
      <c r="CH1" s="425"/>
      <c r="CI1" s="8"/>
      <c r="CJ1" s="8"/>
      <c r="CK1" s="8"/>
      <c r="CL1" s="8"/>
      <c r="CM1" s="426"/>
      <c r="CN1" s="426"/>
      <c r="CO1" s="426"/>
      <c r="CP1" s="426"/>
      <c r="CQ1" s="426"/>
      <c r="CR1" s="426"/>
      <c r="CS1" s="339"/>
      <c r="CT1" s="8"/>
      <c r="CU1" s="429" t="s">
        <v>285</v>
      </c>
      <c r="CV1" s="429"/>
      <c r="CW1" s="429"/>
      <c r="CX1" s="429"/>
      <c r="CY1" s="429"/>
      <c r="CZ1" s="429"/>
      <c r="DA1" s="429"/>
      <c r="DB1" s="429"/>
      <c r="DC1" s="8"/>
      <c r="DD1" s="8"/>
      <c r="DE1" s="8"/>
      <c r="DF1" s="8"/>
      <c r="DG1" s="8"/>
      <c r="DH1" s="8"/>
      <c r="DI1" s="8"/>
      <c r="DJ1" s="8"/>
      <c r="DK1" s="423" t="s">
        <v>297</v>
      </c>
      <c r="DL1" s="428"/>
      <c r="DM1" s="428"/>
      <c r="DN1" s="428"/>
      <c r="DO1" s="428"/>
      <c r="DP1" s="33"/>
      <c r="DQ1" s="33"/>
      <c r="DR1" s="339"/>
      <c r="DS1" s="426"/>
      <c r="DT1" s="426"/>
      <c r="DU1" s="426"/>
      <c r="DV1" s="426"/>
      <c r="DW1" s="426"/>
      <c r="DX1" s="426"/>
      <c r="DY1" s="339"/>
      <c r="DZ1" s="339"/>
      <c r="EA1" s="34"/>
      <c r="EB1" s="423" t="s">
        <v>125</v>
      </c>
      <c r="EC1" s="423"/>
      <c r="ED1" s="423"/>
      <c r="EE1" s="35"/>
      <c r="EF1" s="339"/>
      <c r="EG1" s="339"/>
      <c r="EH1" s="339"/>
      <c r="EI1" s="339"/>
      <c r="EJ1" s="339"/>
      <c r="EK1" s="339"/>
      <c r="EL1" s="8"/>
      <c r="EM1" s="8"/>
      <c r="EN1" s="15"/>
      <c r="EO1" s="15"/>
      <c r="EP1" s="15"/>
      <c r="EQ1" s="36"/>
      <c r="ER1" s="423" t="s">
        <v>36</v>
      </c>
      <c r="ES1" s="423"/>
      <c r="ET1" s="423"/>
      <c r="EU1" s="423"/>
      <c r="EV1" s="336"/>
      <c r="EW1" s="336"/>
      <c r="EX1" s="36"/>
      <c r="EY1" s="36"/>
      <c r="EZ1" s="36"/>
      <c r="FA1" s="15"/>
      <c r="FB1" s="15"/>
      <c r="FC1" s="15"/>
      <c r="FD1" s="15"/>
      <c r="FE1" s="15"/>
      <c r="FF1" s="15"/>
      <c r="FG1" s="15"/>
      <c r="FH1" s="15"/>
      <c r="FI1" s="423" t="s">
        <v>396</v>
      </c>
      <c r="FJ1" s="423"/>
      <c r="FK1" s="423"/>
      <c r="FL1" s="423"/>
      <c r="FM1" s="423"/>
      <c r="FN1" s="423"/>
      <c r="FO1" s="423"/>
      <c r="FP1" s="423"/>
      <c r="FQ1" s="423"/>
      <c r="FR1" s="423"/>
      <c r="FS1" s="423"/>
      <c r="FT1" s="423"/>
      <c r="FU1" s="423"/>
      <c r="FV1" s="423"/>
      <c r="FW1" s="15"/>
      <c r="FX1" s="15"/>
      <c r="FY1" s="15"/>
      <c r="FZ1" s="15"/>
      <c r="GA1" s="15"/>
      <c r="GB1" s="15"/>
      <c r="GC1" s="423" t="s">
        <v>126</v>
      </c>
      <c r="GD1" s="423"/>
      <c r="GE1" s="423"/>
      <c r="GF1" s="423"/>
      <c r="GG1" s="338"/>
      <c r="GH1" s="424"/>
      <c r="GI1" s="424"/>
      <c r="GJ1" s="424"/>
      <c r="GK1" s="424"/>
      <c r="GL1" s="424"/>
      <c r="GM1" s="424"/>
      <c r="GN1" s="424"/>
      <c r="GO1" s="250"/>
      <c r="GP1" s="339"/>
    </row>
    <row r="2" spans="1:198" s="9" customFormat="1" ht="79.5" customHeight="1">
      <c r="A2" s="10"/>
      <c r="B2" s="3" t="s">
        <v>115</v>
      </c>
      <c r="C2" s="11" t="s">
        <v>116</v>
      </c>
      <c r="D2" s="11" t="s">
        <v>117</v>
      </c>
      <c r="E2" s="11" t="s">
        <v>132</v>
      </c>
      <c r="F2" s="11" t="s">
        <v>37</v>
      </c>
      <c r="G2" s="11" t="s">
        <v>289</v>
      </c>
      <c r="H2" s="11"/>
      <c r="I2" s="11" t="s">
        <v>118</v>
      </c>
      <c r="J2" s="11" t="s">
        <v>119</v>
      </c>
      <c r="K2" s="11" t="s">
        <v>120</v>
      </c>
      <c r="L2" s="11" t="s">
        <v>38</v>
      </c>
      <c r="M2" s="11" t="s">
        <v>121</v>
      </c>
      <c r="N2" s="11" t="s">
        <v>39</v>
      </c>
      <c r="O2" s="11" t="s">
        <v>122</v>
      </c>
      <c r="P2" s="11" t="s">
        <v>40</v>
      </c>
      <c r="Q2" s="11" t="s">
        <v>288</v>
      </c>
      <c r="R2" s="30"/>
      <c r="S2" s="3" t="s">
        <v>115</v>
      </c>
      <c r="T2" s="11" t="s">
        <v>116</v>
      </c>
      <c r="U2" s="11" t="s">
        <v>117</v>
      </c>
      <c r="V2" s="11" t="s">
        <v>132</v>
      </c>
      <c r="W2" s="11" t="s">
        <v>37</v>
      </c>
      <c r="X2" s="11" t="s">
        <v>289</v>
      </c>
      <c r="Y2" s="11"/>
      <c r="Z2" s="11" t="s">
        <v>118</v>
      </c>
      <c r="AA2" s="11" t="s">
        <v>119</v>
      </c>
      <c r="AB2" s="11" t="s">
        <v>120</v>
      </c>
      <c r="AC2" s="11" t="s">
        <v>38</v>
      </c>
      <c r="AD2" s="11" t="s">
        <v>121</v>
      </c>
      <c r="AE2" s="11" t="s">
        <v>39</v>
      </c>
      <c r="AF2" s="11" t="s">
        <v>122</v>
      </c>
      <c r="AG2" s="11" t="s">
        <v>40</v>
      </c>
      <c r="AH2" s="11" t="s">
        <v>288</v>
      </c>
      <c r="AI2" s="3" t="s">
        <v>115</v>
      </c>
      <c r="AJ2" s="11" t="s">
        <v>116</v>
      </c>
      <c r="AK2" s="11" t="s">
        <v>117</v>
      </c>
      <c r="AL2" s="11" t="s">
        <v>132</v>
      </c>
      <c r="AM2" s="11" t="s">
        <v>37</v>
      </c>
      <c r="AN2" s="376" t="s">
        <v>289</v>
      </c>
      <c r="AO2" s="376"/>
      <c r="AP2" s="11" t="s">
        <v>118</v>
      </c>
      <c r="AQ2" s="11" t="s">
        <v>119</v>
      </c>
      <c r="AR2" s="11" t="s">
        <v>120</v>
      </c>
      <c r="AS2" s="11" t="s">
        <v>38</v>
      </c>
      <c r="AT2" s="11" t="s">
        <v>121</v>
      </c>
      <c r="AU2" s="11" t="s">
        <v>39</v>
      </c>
      <c r="AV2" s="11" t="s">
        <v>122</v>
      </c>
      <c r="AW2" s="11" t="s">
        <v>40</v>
      </c>
      <c r="AX2" s="11" t="s">
        <v>288</v>
      </c>
      <c r="AY2" s="3" t="s">
        <v>115</v>
      </c>
      <c r="AZ2" s="11" t="s">
        <v>116</v>
      </c>
      <c r="BA2" s="11" t="s">
        <v>117</v>
      </c>
      <c r="BB2" s="11" t="s">
        <v>132</v>
      </c>
      <c r="BC2" s="11" t="s">
        <v>37</v>
      </c>
      <c r="BD2" s="11" t="s">
        <v>289</v>
      </c>
      <c r="BE2" s="11"/>
      <c r="BF2" s="11" t="s">
        <v>118</v>
      </c>
      <c r="BG2" s="11" t="s">
        <v>119</v>
      </c>
      <c r="BH2" s="11" t="s">
        <v>120</v>
      </c>
      <c r="BI2" s="11" t="s">
        <v>38</v>
      </c>
      <c r="BJ2" s="11" t="s">
        <v>121</v>
      </c>
      <c r="BK2" s="11" t="s">
        <v>39</v>
      </c>
      <c r="BL2" s="11" t="s">
        <v>122</v>
      </c>
      <c r="BM2" s="11" t="s">
        <v>40</v>
      </c>
      <c r="BN2" s="11" t="s">
        <v>288</v>
      </c>
      <c r="BO2" s="3" t="s">
        <v>115</v>
      </c>
      <c r="BP2" s="11" t="s">
        <v>116</v>
      </c>
      <c r="BQ2" s="11" t="s">
        <v>117</v>
      </c>
      <c r="BR2" s="11" t="s">
        <v>132</v>
      </c>
      <c r="BS2" s="11" t="s">
        <v>37</v>
      </c>
      <c r="BT2" s="11" t="s">
        <v>289</v>
      </c>
      <c r="BU2" s="11"/>
      <c r="BV2" s="11" t="s">
        <v>118</v>
      </c>
      <c r="BW2" s="11" t="s">
        <v>119</v>
      </c>
      <c r="BX2" s="11" t="s">
        <v>120</v>
      </c>
      <c r="BY2" s="11" t="s">
        <v>38</v>
      </c>
      <c r="BZ2" s="11" t="s">
        <v>121</v>
      </c>
      <c r="CA2" s="11" t="s">
        <v>39</v>
      </c>
      <c r="CB2" s="11" t="s">
        <v>122</v>
      </c>
      <c r="CC2" s="11" t="s">
        <v>40</v>
      </c>
      <c r="CD2" s="11" t="s">
        <v>288</v>
      </c>
      <c r="CE2" s="3" t="s">
        <v>115</v>
      </c>
      <c r="CF2" s="11" t="s">
        <v>116</v>
      </c>
      <c r="CG2" s="11" t="s">
        <v>117</v>
      </c>
      <c r="CH2" s="11" t="s">
        <v>132</v>
      </c>
      <c r="CI2" s="11" t="s">
        <v>37</v>
      </c>
      <c r="CJ2" s="11" t="s">
        <v>289</v>
      </c>
      <c r="CK2" s="11"/>
      <c r="CL2" s="11" t="s">
        <v>118</v>
      </c>
      <c r="CM2" s="11" t="s">
        <v>119</v>
      </c>
      <c r="CN2" s="11" t="s">
        <v>120</v>
      </c>
      <c r="CO2" s="11" t="s">
        <v>38</v>
      </c>
      <c r="CP2" s="11" t="s">
        <v>121</v>
      </c>
      <c r="CQ2" s="11" t="s">
        <v>39</v>
      </c>
      <c r="CR2" s="11" t="s">
        <v>122</v>
      </c>
      <c r="CS2" s="11" t="s">
        <v>40</v>
      </c>
      <c r="CT2" s="11" t="s">
        <v>288</v>
      </c>
      <c r="CU2" s="3" t="s">
        <v>115</v>
      </c>
      <c r="CV2" s="11" t="s">
        <v>116</v>
      </c>
      <c r="CW2" s="11" t="s">
        <v>117</v>
      </c>
      <c r="CX2" s="11" t="s">
        <v>132</v>
      </c>
      <c r="CY2" s="11" t="s">
        <v>37</v>
      </c>
      <c r="CZ2" s="11" t="s">
        <v>289</v>
      </c>
      <c r="DA2" s="11"/>
      <c r="DB2" s="11" t="s">
        <v>118</v>
      </c>
      <c r="DC2" s="11" t="s">
        <v>119</v>
      </c>
      <c r="DD2" s="11" t="s">
        <v>120</v>
      </c>
      <c r="DE2" s="11" t="s">
        <v>38</v>
      </c>
      <c r="DF2" s="11" t="s">
        <v>121</v>
      </c>
      <c r="DG2" s="11" t="s">
        <v>39</v>
      </c>
      <c r="DH2" s="11" t="s">
        <v>122</v>
      </c>
      <c r="DI2" s="11" t="s">
        <v>40</v>
      </c>
      <c r="DJ2" s="11" t="s">
        <v>288</v>
      </c>
      <c r="DK2" s="3" t="s">
        <v>115</v>
      </c>
      <c r="DL2" s="11" t="s">
        <v>116</v>
      </c>
      <c r="DM2" s="11" t="s">
        <v>117</v>
      </c>
      <c r="DN2" s="11" t="s">
        <v>132</v>
      </c>
      <c r="DO2" s="11" t="s">
        <v>37</v>
      </c>
      <c r="DP2" s="11" t="s">
        <v>289</v>
      </c>
      <c r="DQ2" s="11"/>
      <c r="DR2" s="11" t="s">
        <v>118</v>
      </c>
      <c r="DS2" s="11" t="s">
        <v>119</v>
      </c>
      <c r="DT2" s="11" t="s">
        <v>120</v>
      </c>
      <c r="DU2" s="11" t="s">
        <v>38</v>
      </c>
      <c r="DV2" s="11" t="s">
        <v>121</v>
      </c>
      <c r="DW2" s="11" t="s">
        <v>39</v>
      </c>
      <c r="DX2" s="11" t="s">
        <v>122</v>
      </c>
      <c r="DY2" s="11" t="s">
        <v>40</v>
      </c>
      <c r="DZ2" s="11" t="s">
        <v>288</v>
      </c>
      <c r="EA2" s="3" t="s">
        <v>115</v>
      </c>
      <c r="EB2" s="11" t="s">
        <v>116</v>
      </c>
      <c r="EC2" s="11" t="s">
        <v>117</v>
      </c>
      <c r="ED2" s="11" t="s">
        <v>132</v>
      </c>
      <c r="EE2" s="11" t="s">
        <v>37</v>
      </c>
      <c r="EF2" s="11" t="s">
        <v>289</v>
      </c>
      <c r="EG2" s="11"/>
      <c r="EH2" s="11" t="s">
        <v>118</v>
      </c>
      <c r="EI2" s="11" t="s">
        <v>119</v>
      </c>
      <c r="EJ2" s="11" t="s">
        <v>120</v>
      </c>
      <c r="EK2" s="11" t="s">
        <v>38</v>
      </c>
      <c r="EL2" s="11" t="s">
        <v>121</v>
      </c>
      <c r="EM2" s="11" t="s">
        <v>39</v>
      </c>
      <c r="EN2" s="11" t="s">
        <v>122</v>
      </c>
      <c r="EO2" s="11" t="s">
        <v>40</v>
      </c>
      <c r="EP2" s="11" t="s">
        <v>288</v>
      </c>
      <c r="EQ2" s="3" t="s">
        <v>115</v>
      </c>
      <c r="ER2" s="11" t="s">
        <v>116</v>
      </c>
      <c r="ES2" s="11" t="s">
        <v>291</v>
      </c>
      <c r="ET2" s="11" t="s">
        <v>132</v>
      </c>
      <c r="EU2" s="11" t="s">
        <v>37</v>
      </c>
      <c r="EV2" s="11"/>
      <c r="EW2" s="11"/>
      <c r="EX2" s="11" t="s">
        <v>118</v>
      </c>
      <c r="EY2" s="11" t="s">
        <v>119</v>
      </c>
      <c r="EZ2" s="11" t="s">
        <v>120</v>
      </c>
      <c r="FA2" s="11" t="s">
        <v>38</v>
      </c>
      <c r="FB2" s="11" t="s">
        <v>121</v>
      </c>
      <c r="FC2" s="11" t="s">
        <v>39</v>
      </c>
      <c r="FD2" s="11" t="s">
        <v>292</v>
      </c>
      <c r="FE2" s="11"/>
      <c r="FF2" s="11" t="s">
        <v>122</v>
      </c>
      <c r="FG2" s="11" t="s">
        <v>40</v>
      </c>
      <c r="FH2" s="11" t="s">
        <v>288</v>
      </c>
      <c r="FI2" s="3" t="s">
        <v>115</v>
      </c>
      <c r="FJ2" s="3" t="s">
        <v>293</v>
      </c>
      <c r="FK2" s="3"/>
      <c r="FL2" s="11" t="s">
        <v>116</v>
      </c>
      <c r="FM2" s="11" t="s">
        <v>117</v>
      </c>
      <c r="FN2" s="11" t="s">
        <v>132</v>
      </c>
      <c r="FO2" s="11" t="s">
        <v>37</v>
      </c>
      <c r="FP2" s="3" t="s">
        <v>289</v>
      </c>
      <c r="FQ2" s="11"/>
      <c r="FR2" s="11" t="s">
        <v>118</v>
      </c>
      <c r="FS2" s="11" t="s">
        <v>119</v>
      </c>
      <c r="FT2" s="11" t="s">
        <v>120</v>
      </c>
      <c r="FU2" s="11" t="s">
        <v>38</v>
      </c>
      <c r="FV2" s="11" t="s">
        <v>121</v>
      </c>
      <c r="FW2" s="11" t="s">
        <v>39</v>
      </c>
      <c r="FX2" s="11" t="s">
        <v>292</v>
      </c>
      <c r="FY2" s="11"/>
      <c r="FZ2" s="11" t="s">
        <v>122</v>
      </c>
      <c r="GA2" s="11" t="s">
        <v>40</v>
      </c>
      <c r="GB2" s="11" t="s">
        <v>288</v>
      </c>
      <c r="GC2" s="3" t="s">
        <v>115</v>
      </c>
      <c r="GD2" s="11" t="s">
        <v>116</v>
      </c>
      <c r="GE2" s="11" t="s">
        <v>117</v>
      </c>
      <c r="GF2" s="11" t="s">
        <v>132</v>
      </c>
      <c r="GG2" s="11" t="s">
        <v>37</v>
      </c>
      <c r="GH2" s="11" t="s">
        <v>118</v>
      </c>
      <c r="GI2" s="11" t="s">
        <v>119</v>
      </c>
      <c r="GJ2" s="11" t="s">
        <v>120</v>
      </c>
      <c r="GK2" s="11" t="s">
        <v>38</v>
      </c>
      <c r="GL2" s="11" t="s">
        <v>121</v>
      </c>
      <c r="GM2" s="11" t="s">
        <v>39</v>
      </c>
      <c r="GN2" s="11" t="s">
        <v>122</v>
      </c>
      <c r="GO2" s="11" t="s">
        <v>40</v>
      </c>
      <c r="GP2" s="11" t="s">
        <v>288</v>
      </c>
    </row>
    <row r="3" spans="1:198" ht="15" customHeight="1">
      <c r="A3" s="10"/>
      <c r="B3" s="3">
        <v>21</v>
      </c>
      <c r="C3" s="3">
        <v>22</v>
      </c>
      <c r="D3" s="3">
        <v>23</v>
      </c>
      <c r="E3" s="3">
        <v>24</v>
      </c>
      <c r="F3" s="3">
        <v>25</v>
      </c>
      <c r="G3" s="139" t="s">
        <v>290</v>
      </c>
      <c r="H3" s="3"/>
      <c r="I3" s="3">
        <v>26</v>
      </c>
      <c r="J3" s="3">
        <v>27</v>
      </c>
      <c r="K3" s="3">
        <v>28</v>
      </c>
      <c r="L3" s="3">
        <v>29</v>
      </c>
      <c r="M3" s="3">
        <v>30</v>
      </c>
      <c r="N3" s="3">
        <v>31</v>
      </c>
      <c r="O3" s="3">
        <v>32</v>
      </c>
      <c r="P3" s="3">
        <v>33</v>
      </c>
      <c r="Q3" s="3">
        <v>34</v>
      </c>
      <c r="R3" s="6"/>
      <c r="S3" s="3">
        <v>21</v>
      </c>
      <c r="T3" s="3">
        <v>22</v>
      </c>
      <c r="U3" s="3">
        <v>23</v>
      </c>
      <c r="V3" s="3">
        <v>24</v>
      </c>
      <c r="W3" s="3">
        <v>25</v>
      </c>
      <c r="X3" s="139" t="s">
        <v>290</v>
      </c>
      <c r="Y3" s="3"/>
      <c r="Z3" s="3">
        <v>26</v>
      </c>
      <c r="AA3" s="3">
        <v>27</v>
      </c>
      <c r="AB3" s="3">
        <v>28</v>
      </c>
      <c r="AC3" s="3">
        <v>29</v>
      </c>
      <c r="AD3" s="3">
        <v>30</v>
      </c>
      <c r="AE3" s="3">
        <v>31</v>
      </c>
      <c r="AF3" s="3">
        <v>32</v>
      </c>
      <c r="AG3" s="3">
        <v>33</v>
      </c>
      <c r="AH3" s="3">
        <v>34</v>
      </c>
      <c r="AI3" s="3">
        <v>21</v>
      </c>
      <c r="AJ3" s="3">
        <v>22</v>
      </c>
      <c r="AK3" s="3">
        <v>23</v>
      </c>
      <c r="AL3" s="3">
        <v>24</v>
      </c>
      <c r="AM3" s="3">
        <v>25</v>
      </c>
      <c r="AN3" s="375" t="s">
        <v>290</v>
      </c>
      <c r="AO3" s="374"/>
      <c r="AP3" s="3">
        <v>26</v>
      </c>
      <c r="AQ3" s="3">
        <v>27</v>
      </c>
      <c r="AR3" s="3">
        <v>28</v>
      </c>
      <c r="AS3" s="3">
        <v>29</v>
      </c>
      <c r="AT3" s="3">
        <v>30</v>
      </c>
      <c r="AU3" s="3">
        <v>31</v>
      </c>
      <c r="AV3" s="3">
        <v>32</v>
      </c>
      <c r="AW3" s="3">
        <v>33</v>
      </c>
      <c r="AX3" s="3">
        <v>34</v>
      </c>
      <c r="AY3" s="3">
        <v>21</v>
      </c>
      <c r="AZ3" s="3">
        <v>22</v>
      </c>
      <c r="BA3" s="3">
        <v>23</v>
      </c>
      <c r="BB3" s="3">
        <v>24</v>
      </c>
      <c r="BC3" s="3">
        <v>25</v>
      </c>
      <c r="BD3" s="139" t="s">
        <v>290</v>
      </c>
      <c r="BE3" s="3"/>
      <c r="BF3" s="3">
        <v>26</v>
      </c>
      <c r="BG3" s="3">
        <v>27</v>
      </c>
      <c r="BH3" s="3">
        <v>28</v>
      </c>
      <c r="BI3" s="3">
        <v>29</v>
      </c>
      <c r="BJ3" s="3">
        <v>30</v>
      </c>
      <c r="BK3" s="3">
        <v>31</v>
      </c>
      <c r="BL3" s="3">
        <v>32</v>
      </c>
      <c r="BM3" s="3">
        <v>33</v>
      </c>
      <c r="BN3" s="3">
        <v>34</v>
      </c>
      <c r="BO3" s="3">
        <v>21</v>
      </c>
      <c r="BP3" s="3">
        <v>22</v>
      </c>
      <c r="BQ3" s="3">
        <v>23</v>
      </c>
      <c r="BR3" s="3">
        <v>24</v>
      </c>
      <c r="BS3" s="3">
        <v>25</v>
      </c>
      <c r="BT3" s="139" t="s">
        <v>290</v>
      </c>
      <c r="BU3" s="3"/>
      <c r="BV3" s="3">
        <v>26</v>
      </c>
      <c r="BW3" s="3">
        <v>27</v>
      </c>
      <c r="BX3" s="3">
        <v>28</v>
      </c>
      <c r="BY3" s="3">
        <v>29</v>
      </c>
      <c r="BZ3" s="3">
        <v>30</v>
      </c>
      <c r="CA3" s="3">
        <v>31</v>
      </c>
      <c r="CB3" s="3">
        <v>32</v>
      </c>
      <c r="CC3" s="3">
        <v>33</v>
      </c>
      <c r="CD3" s="3">
        <v>34</v>
      </c>
      <c r="CE3" s="3">
        <v>21</v>
      </c>
      <c r="CF3" s="3">
        <v>22</v>
      </c>
      <c r="CG3" s="3">
        <v>23</v>
      </c>
      <c r="CH3" s="3">
        <v>24</v>
      </c>
      <c r="CI3" s="3">
        <v>25</v>
      </c>
      <c r="CJ3" s="139" t="s">
        <v>290</v>
      </c>
      <c r="CK3" s="3"/>
      <c r="CL3" s="3">
        <v>26</v>
      </c>
      <c r="CM3" s="3">
        <v>27</v>
      </c>
      <c r="CN3" s="3">
        <v>28</v>
      </c>
      <c r="CO3" s="3">
        <v>29</v>
      </c>
      <c r="CP3" s="3">
        <v>30</v>
      </c>
      <c r="CQ3" s="3">
        <v>31</v>
      </c>
      <c r="CR3" s="3">
        <v>32</v>
      </c>
      <c r="CS3" s="3">
        <v>33</v>
      </c>
      <c r="CT3" s="3">
        <v>34</v>
      </c>
      <c r="CU3" s="3">
        <v>21</v>
      </c>
      <c r="CV3" s="3">
        <v>22</v>
      </c>
      <c r="CW3" s="3">
        <v>23</v>
      </c>
      <c r="CX3" s="3">
        <v>24</v>
      </c>
      <c r="CY3" s="3">
        <v>25</v>
      </c>
      <c r="CZ3" s="139" t="s">
        <v>290</v>
      </c>
      <c r="DA3" s="3"/>
      <c r="DB3" s="3">
        <v>26</v>
      </c>
      <c r="DC3" s="3">
        <v>27</v>
      </c>
      <c r="DD3" s="3">
        <v>28</v>
      </c>
      <c r="DE3" s="3">
        <v>29</v>
      </c>
      <c r="DF3" s="3">
        <v>30</v>
      </c>
      <c r="DG3" s="3">
        <v>31</v>
      </c>
      <c r="DH3" s="3">
        <v>32</v>
      </c>
      <c r="DI3" s="3">
        <v>33</v>
      </c>
      <c r="DJ3" s="3">
        <v>34</v>
      </c>
      <c r="DK3" s="3">
        <v>21</v>
      </c>
      <c r="DL3" s="3">
        <v>22</v>
      </c>
      <c r="DM3" s="3">
        <v>23</v>
      </c>
      <c r="DN3" s="3">
        <v>24</v>
      </c>
      <c r="DO3" s="3">
        <v>25</v>
      </c>
      <c r="DP3" s="139" t="s">
        <v>290</v>
      </c>
      <c r="DQ3" s="3"/>
      <c r="DR3" s="3">
        <v>26</v>
      </c>
      <c r="DS3" s="3">
        <v>27</v>
      </c>
      <c r="DT3" s="3">
        <v>28</v>
      </c>
      <c r="DU3" s="3">
        <v>29</v>
      </c>
      <c r="DV3" s="3">
        <v>30</v>
      </c>
      <c r="DW3" s="3">
        <v>31</v>
      </c>
      <c r="DX3" s="3">
        <v>32</v>
      </c>
      <c r="DY3" s="3">
        <v>33</v>
      </c>
      <c r="DZ3" s="3">
        <v>34</v>
      </c>
      <c r="EA3" s="3">
        <v>21</v>
      </c>
      <c r="EB3" s="3">
        <v>22</v>
      </c>
      <c r="EC3" s="3">
        <v>23</v>
      </c>
      <c r="ED3" s="3">
        <v>24</v>
      </c>
      <c r="EE3" s="3">
        <v>25</v>
      </c>
      <c r="EF3" s="139" t="s">
        <v>290</v>
      </c>
      <c r="EG3" s="3"/>
      <c r="EH3" s="3">
        <v>26</v>
      </c>
      <c r="EI3" s="3">
        <v>27</v>
      </c>
      <c r="EJ3" s="3">
        <v>28</v>
      </c>
      <c r="EK3" s="3">
        <v>29</v>
      </c>
      <c r="EL3" s="3">
        <v>30</v>
      </c>
      <c r="EM3" s="3">
        <v>31</v>
      </c>
      <c r="EN3" s="3">
        <v>32</v>
      </c>
      <c r="EO3" s="3">
        <v>33</v>
      </c>
      <c r="EP3" s="3">
        <v>34</v>
      </c>
      <c r="EQ3" s="3">
        <v>21</v>
      </c>
      <c r="ER3" s="3">
        <v>22</v>
      </c>
      <c r="ES3" s="3">
        <v>23</v>
      </c>
      <c r="ET3" s="3">
        <v>24</v>
      </c>
      <c r="EU3" s="3">
        <v>25</v>
      </c>
      <c r="EV3" s="3"/>
      <c r="EW3" s="3"/>
      <c r="EX3" s="3">
        <v>26</v>
      </c>
      <c r="EY3" s="3">
        <v>27</v>
      </c>
      <c r="EZ3" s="3">
        <v>28</v>
      </c>
      <c r="FA3" s="3">
        <v>29</v>
      </c>
      <c r="FB3" s="3">
        <v>30</v>
      </c>
      <c r="FC3" s="3">
        <v>31</v>
      </c>
      <c r="FD3" s="3"/>
      <c r="FE3" s="3"/>
      <c r="FF3" s="3">
        <v>32</v>
      </c>
      <c r="FG3" s="3">
        <v>33</v>
      </c>
      <c r="FH3" s="3">
        <v>34</v>
      </c>
      <c r="FI3" s="3">
        <v>21</v>
      </c>
      <c r="FJ3" s="3"/>
      <c r="FK3" s="3"/>
      <c r="FL3" s="3">
        <v>22</v>
      </c>
      <c r="FM3" s="3">
        <v>23</v>
      </c>
      <c r="FN3" s="3">
        <v>24</v>
      </c>
      <c r="FO3" s="2">
        <v>25</v>
      </c>
      <c r="FP3" s="2"/>
      <c r="FQ3" s="2"/>
      <c r="FR3" s="3">
        <v>26</v>
      </c>
      <c r="FS3" s="3">
        <v>27</v>
      </c>
      <c r="FT3" s="3">
        <v>28</v>
      </c>
      <c r="FU3" s="3">
        <v>29</v>
      </c>
      <c r="FV3" s="3">
        <v>30</v>
      </c>
      <c r="FW3" s="3">
        <v>31</v>
      </c>
      <c r="FX3" s="3"/>
      <c r="FY3" s="3"/>
      <c r="FZ3" s="3">
        <v>32</v>
      </c>
      <c r="GA3" s="3">
        <v>33</v>
      </c>
      <c r="GB3" s="3">
        <v>34</v>
      </c>
      <c r="GC3" s="3">
        <v>21</v>
      </c>
      <c r="GD3" s="3">
        <v>22</v>
      </c>
      <c r="GE3" s="3">
        <v>23</v>
      </c>
      <c r="GF3" s="3">
        <v>24</v>
      </c>
      <c r="GG3" s="2">
        <v>25</v>
      </c>
      <c r="GH3" s="3">
        <v>26</v>
      </c>
      <c r="GI3" s="3">
        <v>27</v>
      </c>
      <c r="GJ3" s="3">
        <v>28</v>
      </c>
      <c r="GK3" s="3">
        <v>29</v>
      </c>
      <c r="GL3" s="3">
        <v>30</v>
      </c>
      <c r="GM3" s="3">
        <v>31</v>
      </c>
      <c r="GN3" s="3">
        <v>32</v>
      </c>
      <c r="GO3" s="3">
        <v>33</v>
      </c>
      <c r="GP3" s="3">
        <v>34</v>
      </c>
    </row>
    <row r="4" spans="1:198" s="323" customFormat="1" ht="13.5" customHeight="1">
      <c r="A4" s="313" t="s">
        <v>352</v>
      </c>
      <c r="B4" s="314"/>
      <c r="C4" s="315"/>
      <c r="D4" s="315"/>
      <c r="E4" s="315"/>
      <c r="F4" s="315"/>
      <c r="G4" s="316">
        <f t="shared" ref="G4:G11" si="0">I4+J4+L4</f>
        <v>0</v>
      </c>
      <c r="H4" s="317" t="str">
        <f t="shared" ref="H4:H11" si="1">IF(F4&gt;=G4,"УРА!","ЛОЖЬ")</f>
        <v>УРА!</v>
      </c>
      <c r="I4" s="315"/>
      <c r="J4" s="315"/>
      <c r="K4" s="315"/>
      <c r="L4" s="315"/>
      <c r="M4" s="315"/>
      <c r="N4" s="315"/>
      <c r="O4" s="315"/>
      <c r="P4" s="315"/>
      <c r="Q4" s="315"/>
      <c r="R4" s="318"/>
      <c r="S4" s="315"/>
      <c r="T4" s="315"/>
      <c r="U4" s="315"/>
      <c r="V4" s="315"/>
      <c r="W4" s="319">
        <v>120</v>
      </c>
      <c r="X4" s="316">
        <f t="shared" ref="X4:X9" si="2">Z4+AA4+AC4</f>
        <v>120</v>
      </c>
      <c r="Y4" s="317" t="str">
        <f t="shared" ref="Y4:Y10" si="3">IF(W4&gt;=X4,"УРА!","ЛОЖЬ")</f>
        <v>УРА!</v>
      </c>
      <c r="Z4" s="315"/>
      <c r="AA4" s="319"/>
      <c r="AB4" s="315"/>
      <c r="AC4" s="315">
        <v>120</v>
      </c>
      <c r="AD4" s="315"/>
      <c r="AE4" s="315"/>
      <c r="AF4" s="315"/>
      <c r="AG4" s="315"/>
      <c r="AH4" s="315"/>
      <c r="AI4" s="315"/>
      <c r="AJ4" s="315"/>
      <c r="AK4" s="315"/>
      <c r="AL4" s="315"/>
      <c r="AM4" s="319"/>
      <c r="AN4" s="320">
        <v>0</v>
      </c>
      <c r="AO4" s="321" t="str">
        <f t="shared" ref="AO4:AO10" si="4">IF(AM4&gt;=AN4,"УРА!","ЛОЖЬ")</f>
        <v>УРА!</v>
      </c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6">
        <f t="shared" ref="BD4:BD9" si="5">BF4+BG4+BI4</f>
        <v>0</v>
      </c>
      <c r="BE4" s="317" t="str">
        <f t="shared" ref="BE4:BE10" si="6">IF(BC4&gt;=BD4,"УРА!","ЛОЖЬ")</f>
        <v>УРА!</v>
      </c>
      <c r="BF4" s="315"/>
      <c r="BG4" s="315"/>
      <c r="BH4" s="315"/>
      <c r="BI4" s="315"/>
      <c r="BJ4" s="315"/>
      <c r="BK4" s="315">
        <v>570</v>
      </c>
      <c r="BL4" s="315"/>
      <c r="BM4" s="315"/>
      <c r="BN4" s="315">
        <v>420</v>
      </c>
      <c r="BO4" s="322"/>
      <c r="BP4" s="322"/>
      <c r="BQ4" s="322"/>
      <c r="BR4" s="322"/>
      <c r="BS4" s="322"/>
      <c r="BT4" s="316">
        <v>0</v>
      </c>
      <c r="BU4" s="317" t="str">
        <f t="shared" ref="BU4:BU10" si="7">IF(BS4&gt;=BT4,"УРА!","ЛОЖЬ")</f>
        <v>УРА!</v>
      </c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16">
        <v>0</v>
      </c>
      <c r="CK4" s="317" t="str">
        <f t="shared" ref="CK4:CK10" si="8">IF(CI4&gt;=CJ4,"УРА!","ЛОЖЬ")</f>
        <v>УРА!</v>
      </c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16"/>
      <c r="DA4" s="317" t="str">
        <f t="shared" ref="DA4:DA10" si="9">IF(CY4&gt;=CZ4,"УРА!","ЛОЖЬ")</f>
        <v>УРА!</v>
      </c>
      <c r="DB4" s="322"/>
      <c r="DC4" s="322"/>
      <c r="DD4" s="322"/>
      <c r="DE4" s="322"/>
      <c r="DF4" s="322"/>
      <c r="DG4" s="322"/>
      <c r="DH4" s="322"/>
      <c r="DI4" s="322"/>
      <c r="DJ4" s="322"/>
      <c r="DK4" s="315"/>
      <c r="DL4" s="315"/>
      <c r="DM4" s="315"/>
      <c r="DN4" s="315"/>
      <c r="DO4" s="315"/>
      <c r="DP4" s="316">
        <f t="shared" ref="DP4:DP40" si="10">DR4+DS4+DU4</f>
        <v>0</v>
      </c>
      <c r="DQ4" s="317" t="str">
        <f t="shared" ref="DQ4:DQ10" si="11">IF(DO4&gt;=DP4,"УРА!","ЛОЖЬ")</f>
        <v>УРА!</v>
      </c>
      <c r="DR4" s="315"/>
      <c r="DS4" s="315"/>
      <c r="DT4" s="315"/>
      <c r="DU4" s="315"/>
      <c r="DV4" s="315"/>
      <c r="DW4" s="315"/>
      <c r="DX4" s="315"/>
      <c r="DY4" s="315"/>
      <c r="DZ4" s="315"/>
      <c r="EA4" s="314"/>
      <c r="EB4" s="315"/>
      <c r="EC4" s="315"/>
      <c r="ED4" s="315"/>
      <c r="EE4" s="315"/>
      <c r="EF4" s="316">
        <v>0</v>
      </c>
      <c r="EG4" s="317" t="str">
        <f t="shared" ref="EG4:EG39" si="12">IF(EE4&gt;=EF4,"УРА!","ЛОЖЬ")</f>
        <v>УРА!</v>
      </c>
      <c r="EH4" s="315"/>
      <c r="EI4" s="315"/>
      <c r="EJ4" s="315"/>
      <c r="EK4" s="315"/>
      <c r="EL4" s="315"/>
      <c r="EM4" s="315"/>
      <c r="EN4" s="315"/>
      <c r="EO4" s="315"/>
      <c r="EP4" s="315"/>
      <c r="EQ4" s="363">
        <v>0</v>
      </c>
      <c r="ER4" s="363">
        <v>0</v>
      </c>
      <c r="ES4" s="363">
        <v>0</v>
      </c>
      <c r="ET4" s="363">
        <v>0</v>
      </c>
      <c r="EU4" s="343">
        <f t="shared" ref="EU4:EU39" si="13">BC4+BS4</f>
        <v>0</v>
      </c>
      <c r="EV4" s="363">
        <f t="shared" ref="EV4:EV10" si="14">BD4+BT4</f>
        <v>0</v>
      </c>
      <c r="EW4" s="317" t="str">
        <f t="shared" ref="EW4:EW10" si="15">IF(EU4&gt;=EV4,"УРА!","ЛОЖЬ")</f>
        <v>УРА!</v>
      </c>
      <c r="EX4" s="363">
        <f t="shared" ref="EX4:EX9" si="16">BF4+BV4</f>
        <v>0</v>
      </c>
      <c r="EY4" s="363">
        <f t="shared" ref="EY4:EY10" si="17">BG4+BW4</f>
        <v>0</v>
      </c>
      <c r="EZ4" s="363">
        <f t="shared" ref="EZ4:EZ10" si="18">BH4+BX4</f>
        <v>0</v>
      </c>
      <c r="FA4" s="363">
        <f t="shared" ref="FA4:FA10" si="19">BI4+BY4</f>
        <v>0</v>
      </c>
      <c r="FB4" s="363">
        <f t="shared" ref="FB4:FB10" si="20">BJ4+BZ4</f>
        <v>0</v>
      </c>
      <c r="FC4" s="363">
        <f t="shared" ref="FC4:FC10" si="21">BK4+CA4</f>
        <v>570</v>
      </c>
      <c r="FD4" s="363">
        <f t="shared" ref="FD4:FD10" si="22">FF4+FH4</f>
        <v>420</v>
      </c>
      <c r="FE4" s="317" t="str">
        <f t="shared" ref="FE4:FE10" si="23">IF(FC4&gt;=FD4,"УРА!","ЛОЖЬ")</f>
        <v>УРА!</v>
      </c>
      <c r="FF4" s="363">
        <f t="shared" ref="FF4:FF10" si="24">BL4+CB4</f>
        <v>0</v>
      </c>
      <c r="FG4" s="363">
        <v>0</v>
      </c>
      <c r="FH4" s="363">
        <f t="shared" ref="FH4:FH10" si="25">BN4+CD4</f>
        <v>420</v>
      </c>
      <c r="FI4" s="354">
        <f t="shared" ref="FI4:FI10" si="26">B4+S4+AI4+AY4+BO4+CE4+CU4+DK4+EA4</f>
        <v>0</v>
      </c>
      <c r="FJ4" s="354">
        <f t="shared" ref="FJ4:FJ10" si="27">FL4+FM4+FN4</f>
        <v>0</v>
      </c>
      <c r="FK4" s="317" t="str">
        <f t="shared" ref="FK4:FK10" si="28">IF(FI4&gt;=FJ4,"УРА!","ЛОЖЬ")</f>
        <v>УРА!</v>
      </c>
      <c r="FL4" s="354">
        <f t="shared" ref="FL4:FL10" si="29">C4+T4+AJ4+AZ4+BP4+CF4+CV4++DL4+EB4</f>
        <v>0</v>
      </c>
      <c r="FM4" s="354">
        <f t="shared" ref="FM4:FM10" si="30">D4+U4+AK4+BA4+BQ4+CG4+CW4++DM4+EC4</f>
        <v>0</v>
      </c>
      <c r="FN4" s="354">
        <f t="shared" ref="FN4:FN10" si="31">E4+V4+AL4+BB4+BR4+CH4+CX4++DN4+ED4</f>
        <v>0</v>
      </c>
      <c r="FO4" s="354">
        <f t="shared" ref="FO4:FO10" si="32">F4+W4+AM4+BC4+BS4+CI4+CY4++DO4+EE4</f>
        <v>120</v>
      </c>
      <c r="FP4" s="316">
        <f t="shared" ref="FP4:FP9" si="33">FR4+FS4+FU4</f>
        <v>120</v>
      </c>
      <c r="FQ4" s="317" t="str">
        <f t="shared" ref="FQ4:FQ10" si="34">IF(FO4&gt;=FP4,"УРА!","ЛОЖЬ")</f>
        <v>УРА!</v>
      </c>
      <c r="FR4" s="354">
        <f t="shared" ref="FR4:FR9" si="35">I4+Z4+AP4+BF4+BV4+CL4+DB4+DR4+EH4</f>
        <v>0</v>
      </c>
      <c r="FS4" s="354">
        <f t="shared" ref="FS4:FS10" si="36">J4+AA4+AQ4+BG4+BW4+CM4+DC4+DS4+EI4</f>
        <v>0</v>
      </c>
      <c r="FT4" s="354">
        <v>0</v>
      </c>
      <c r="FU4" s="354">
        <f t="shared" ref="FU4:FU10" si="37">L4+AC4+AS4+BI4+BY4+CO4+DE4+DU4+EK4</f>
        <v>120</v>
      </c>
      <c r="FV4" s="354">
        <f t="shared" ref="FV4:FV10" si="38">M4+AD4+AT4+BJ4+BZ4+CP4+DF4+DV4+EL4</f>
        <v>0</v>
      </c>
      <c r="FW4" s="354">
        <f t="shared" ref="FW4:FW10" si="39">N4+AE4+AU4+BK4+CA4+CQ4+DG4+DW4+EM4</f>
        <v>570</v>
      </c>
      <c r="FX4" s="363">
        <f t="shared" ref="FX4:FX9" si="40">FZ4+GB4</f>
        <v>420</v>
      </c>
      <c r="FY4" s="317" t="str">
        <f t="shared" ref="FY4:FY10" si="41">IF(FW4&gt;=FX4,"УРА!","ЛОЖЬ")</f>
        <v>УРА!</v>
      </c>
      <c r="FZ4" s="354">
        <f t="shared" ref="FZ4:FZ10" si="42">O4+AF4+AV4+BL4+CB4+CR4+DH4+DX4+EN4</f>
        <v>0</v>
      </c>
      <c r="GA4" s="354">
        <f t="shared" ref="GA4:GA10" si="43">P4+AG4+AW4+BM4+CC4+CS4+DI4+DY4+EO4</f>
        <v>0</v>
      </c>
      <c r="GB4" s="354">
        <f t="shared" ref="GB4:GB10" si="44">Q4+AH4+AX4+BN4+CD4+CT4+DJ4+DZ4+EP4</f>
        <v>420</v>
      </c>
      <c r="GC4" s="354">
        <f t="shared" ref="GC4:GC10" si="45">B4+EA4</f>
        <v>0</v>
      </c>
      <c r="GD4" s="354">
        <f t="shared" ref="GD4:GD10" si="46">C4+EB4</f>
        <v>0</v>
      </c>
      <c r="GE4" s="354">
        <f t="shared" ref="GE4:GE10" si="47">D4+EC4</f>
        <v>0</v>
      </c>
      <c r="GF4" s="354">
        <f t="shared" ref="GF4:GF10" si="48">E4+ED4</f>
        <v>0</v>
      </c>
      <c r="GG4" s="354">
        <f t="shared" ref="GG4:GG10" si="49">F4+EE4</f>
        <v>0</v>
      </c>
      <c r="GH4" s="354">
        <f t="shared" ref="GH4:GH10" si="50">I4+EH4</f>
        <v>0</v>
      </c>
      <c r="GI4" s="354">
        <f t="shared" ref="GI4:GI10" si="51">J4+EI4</f>
        <v>0</v>
      </c>
      <c r="GJ4" s="354">
        <f t="shared" ref="GJ4:GJ10" si="52">K4+EJ4</f>
        <v>0</v>
      </c>
      <c r="GK4" s="354">
        <f t="shared" ref="GK4:GK10" si="53">L4+EK4</f>
        <v>0</v>
      </c>
      <c r="GL4" s="354">
        <f t="shared" ref="GL4:GL10" si="54">M4+EL4</f>
        <v>0</v>
      </c>
      <c r="GM4" s="354">
        <f t="shared" ref="GM4:GM10" si="55">N4+EM4</f>
        <v>0</v>
      </c>
      <c r="GN4" s="354">
        <f t="shared" ref="GN4:GN10" si="56">O4+EN4</f>
        <v>0</v>
      </c>
      <c r="GO4" s="354">
        <f t="shared" ref="GO4:GO10" si="57">P4+EO4</f>
        <v>0</v>
      </c>
      <c r="GP4" s="354">
        <f t="shared" ref="GP4:GP10" si="58">Q4+EP4</f>
        <v>0</v>
      </c>
    </row>
    <row r="5" spans="1:198" s="323" customFormat="1" ht="13.5" customHeight="1">
      <c r="A5" s="313" t="s">
        <v>363</v>
      </c>
      <c r="B5" s="314"/>
      <c r="C5" s="358"/>
      <c r="D5" s="368"/>
      <c r="E5" s="368"/>
      <c r="F5" s="358"/>
      <c r="G5" s="316">
        <f t="shared" si="0"/>
        <v>0</v>
      </c>
      <c r="H5" s="317" t="str">
        <f t="shared" si="1"/>
        <v>УРА!</v>
      </c>
      <c r="I5" s="368"/>
      <c r="J5" s="368"/>
      <c r="K5" s="368"/>
      <c r="L5" s="358"/>
      <c r="M5" s="358"/>
      <c r="N5" s="358"/>
      <c r="O5" s="358"/>
      <c r="P5" s="358"/>
      <c r="Q5" s="358"/>
      <c r="R5" s="373"/>
      <c r="S5" s="371"/>
      <c r="T5" s="358"/>
      <c r="U5" s="368"/>
      <c r="V5" s="368"/>
      <c r="W5" s="372">
        <v>171.2</v>
      </c>
      <c r="X5" s="316">
        <f t="shared" si="2"/>
        <v>171.2</v>
      </c>
      <c r="Y5" s="317" t="str">
        <f t="shared" si="3"/>
        <v>УРА!</v>
      </c>
      <c r="Z5" s="358"/>
      <c r="AA5" s="355"/>
      <c r="AB5" s="358"/>
      <c r="AC5" s="358">
        <v>171.2</v>
      </c>
      <c r="AD5" s="358"/>
      <c r="AE5" s="358">
        <v>30.9</v>
      </c>
      <c r="AF5" s="358">
        <v>30.9</v>
      </c>
      <c r="AG5" s="358"/>
      <c r="AH5" s="358"/>
      <c r="AI5" s="371"/>
      <c r="AJ5" s="358"/>
      <c r="AK5" s="368"/>
      <c r="AL5" s="368"/>
      <c r="AM5" s="358"/>
      <c r="AN5" s="320">
        <v>0</v>
      </c>
      <c r="AO5" s="321" t="str">
        <f t="shared" si="4"/>
        <v>УРА!</v>
      </c>
      <c r="AP5" s="358"/>
      <c r="AQ5" s="358"/>
      <c r="AR5" s="358"/>
      <c r="AS5" s="358"/>
      <c r="AT5" s="358"/>
      <c r="AU5" s="358"/>
      <c r="AV5" s="358"/>
      <c r="AW5" s="358"/>
      <c r="AX5" s="358"/>
      <c r="AY5" s="371"/>
      <c r="AZ5" s="358"/>
      <c r="BA5" s="368"/>
      <c r="BB5" s="368"/>
      <c r="BC5" s="358">
        <v>1705.6</v>
      </c>
      <c r="BD5" s="316">
        <f t="shared" si="5"/>
        <v>839.1</v>
      </c>
      <c r="BE5" s="317" t="str">
        <f t="shared" si="6"/>
        <v>УРА!</v>
      </c>
      <c r="BF5" s="358"/>
      <c r="BG5" s="358"/>
      <c r="BH5" s="358"/>
      <c r="BI5" s="358">
        <v>839.1</v>
      </c>
      <c r="BJ5" s="358"/>
      <c r="BK5" s="358">
        <v>604.6</v>
      </c>
      <c r="BL5" s="358"/>
      <c r="BM5" s="358"/>
      <c r="BN5" s="358">
        <v>604.6</v>
      </c>
      <c r="BO5" s="370"/>
      <c r="BP5" s="358"/>
      <c r="BQ5" s="368"/>
      <c r="BR5" s="368"/>
      <c r="BS5" s="358"/>
      <c r="BT5" s="316">
        <v>0</v>
      </c>
      <c r="BU5" s="317" t="str">
        <f t="shared" si="7"/>
        <v>УРА!</v>
      </c>
      <c r="BV5" s="358"/>
      <c r="BW5" s="358"/>
      <c r="BX5" s="368"/>
      <c r="BY5" s="358"/>
      <c r="BZ5" s="358"/>
      <c r="CA5" s="358"/>
      <c r="CB5" s="358"/>
      <c r="CC5" s="358"/>
      <c r="CD5" s="358"/>
      <c r="CE5" s="368"/>
      <c r="CF5" s="368"/>
      <c r="CG5" s="368"/>
      <c r="CH5" s="368"/>
      <c r="CI5" s="368"/>
      <c r="CJ5" s="316">
        <v>0</v>
      </c>
      <c r="CK5" s="317" t="str">
        <f t="shared" si="8"/>
        <v>УРА!</v>
      </c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  <c r="CZ5" s="316"/>
      <c r="DA5" s="317" t="str">
        <f t="shared" si="9"/>
        <v>УРА!</v>
      </c>
      <c r="DB5" s="368"/>
      <c r="DC5" s="368"/>
      <c r="DD5" s="368"/>
      <c r="DE5" s="368"/>
      <c r="DF5" s="368"/>
      <c r="DG5" s="368"/>
      <c r="DH5" s="368"/>
      <c r="DI5" s="368"/>
      <c r="DJ5" s="368"/>
      <c r="DK5" s="368">
        <v>0</v>
      </c>
      <c r="DL5" s="368">
        <v>0</v>
      </c>
      <c r="DM5" s="368">
        <v>0</v>
      </c>
      <c r="DN5" s="368">
        <v>0</v>
      </c>
      <c r="DO5" s="358"/>
      <c r="DP5" s="316">
        <f t="shared" si="10"/>
        <v>0</v>
      </c>
      <c r="DQ5" s="317" t="str">
        <f t="shared" si="11"/>
        <v>УРА!</v>
      </c>
      <c r="DR5" s="368"/>
      <c r="DS5" s="358"/>
      <c r="DT5" s="358"/>
      <c r="DU5" s="358"/>
      <c r="DV5" s="358"/>
      <c r="DW5" s="358"/>
      <c r="DX5" s="358"/>
      <c r="DY5" s="358"/>
      <c r="DZ5" s="358"/>
      <c r="EA5" s="355"/>
      <c r="EB5" s="358"/>
      <c r="EC5" s="368"/>
      <c r="ED5" s="368"/>
      <c r="EE5" s="358"/>
      <c r="EF5" s="316">
        <v>0</v>
      </c>
      <c r="EG5" s="317" t="str">
        <f t="shared" si="12"/>
        <v>УРА!</v>
      </c>
      <c r="EH5" s="358"/>
      <c r="EI5" s="368"/>
      <c r="EJ5" s="368"/>
      <c r="EK5" s="369"/>
      <c r="EL5" s="358"/>
      <c r="EM5" s="358"/>
      <c r="EN5" s="358"/>
      <c r="EO5" s="358"/>
      <c r="EP5" s="368"/>
      <c r="EQ5" s="363">
        <v>0</v>
      </c>
      <c r="ER5" s="363">
        <v>0</v>
      </c>
      <c r="ES5" s="363">
        <v>0</v>
      </c>
      <c r="ET5" s="363">
        <v>0</v>
      </c>
      <c r="EU5" s="343">
        <f t="shared" si="13"/>
        <v>1705.6</v>
      </c>
      <c r="EV5" s="363">
        <f t="shared" si="14"/>
        <v>839.1</v>
      </c>
      <c r="EW5" s="317" t="str">
        <f t="shared" si="15"/>
        <v>УРА!</v>
      </c>
      <c r="EX5" s="363">
        <f t="shared" si="16"/>
        <v>0</v>
      </c>
      <c r="EY5" s="363">
        <f t="shared" si="17"/>
        <v>0</v>
      </c>
      <c r="EZ5" s="363">
        <f t="shared" si="18"/>
        <v>0</v>
      </c>
      <c r="FA5" s="363">
        <f t="shared" si="19"/>
        <v>839.1</v>
      </c>
      <c r="FB5" s="363">
        <f t="shared" si="20"/>
        <v>0</v>
      </c>
      <c r="FC5" s="363">
        <f t="shared" si="21"/>
        <v>604.6</v>
      </c>
      <c r="FD5" s="363">
        <f t="shared" si="22"/>
        <v>604.6</v>
      </c>
      <c r="FE5" s="317" t="str">
        <f t="shared" si="23"/>
        <v>УРА!</v>
      </c>
      <c r="FF5" s="363">
        <f t="shared" si="24"/>
        <v>0</v>
      </c>
      <c r="FG5" s="363">
        <v>0</v>
      </c>
      <c r="FH5" s="363">
        <f t="shared" si="25"/>
        <v>604.6</v>
      </c>
      <c r="FI5" s="354">
        <f t="shared" si="26"/>
        <v>0</v>
      </c>
      <c r="FJ5" s="354">
        <f t="shared" si="27"/>
        <v>0</v>
      </c>
      <c r="FK5" s="317" t="str">
        <f t="shared" si="28"/>
        <v>УРА!</v>
      </c>
      <c r="FL5" s="354">
        <f t="shared" si="29"/>
        <v>0</v>
      </c>
      <c r="FM5" s="354">
        <f t="shared" si="30"/>
        <v>0</v>
      </c>
      <c r="FN5" s="354">
        <f t="shared" si="31"/>
        <v>0</v>
      </c>
      <c r="FO5" s="354">
        <f t="shared" si="32"/>
        <v>1876.8</v>
      </c>
      <c r="FP5" s="316">
        <f t="shared" si="33"/>
        <v>1010.3</v>
      </c>
      <c r="FQ5" s="317" t="str">
        <f t="shared" si="34"/>
        <v>УРА!</v>
      </c>
      <c r="FR5" s="354">
        <f t="shared" si="35"/>
        <v>0</v>
      </c>
      <c r="FS5" s="354">
        <f t="shared" si="36"/>
        <v>0</v>
      </c>
      <c r="FT5" s="354">
        <v>0</v>
      </c>
      <c r="FU5" s="354">
        <f t="shared" si="37"/>
        <v>1010.3</v>
      </c>
      <c r="FV5" s="354">
        <f t="shared" si="38"/>
        <v>0</v>
      </c>
      <c r="FW5" s="354">
        <f t="shared" si="39"/>
        <v>635.5</v>
      </c>
      <c r="FX5" s="363">
        <f t="shared" si="40"/>
        <v>635.5</v>
      </c>
      <c r="FY5" s="317" t="str">
        <f t="shared" si="41"/>
        <v>УРА!</v>
      </c>
      <c r="FZ5" s="354">
        <f t="shared" si="42"/>
        <v>30.9</v>
      </c>
      <c r="GA5" s="354">
        <f t="shared" si="43"/>
        <v>0</v>
      </c>
      <c r="GB5" s="354">
        <f t="shared" si="44"/>
        <v>604.6</v>
      </c>
      <c r="GC5" s="354">
        <f t="shared" si="45"/>
        <v>0</v>
      </c>
      <c r="GD5" s="354">
        <f t="shared" si="46"/>
        <v>0</v>
      </c>
      <c r="GE5" s="354">
        <f t="shared" si="47"/>
        <v>0</v>
      </c>
      <c r="GF5" s="354">
        <f t="shared" si="48"/>
        <v>0</v>
      </c>
      <c r="GG5" s="354">
        <f t="shared" si="49"/>
        <v>0</v>
      </c>
      <c r="GH5" s="354">
        <f t="shared" si="50"/>
        <v>0</v>
      </c>
      <c r="GI5" s="354">
        <f t="shared" si="51"/>
        <v>0</v>
      </c>
      <c r="GJ5" s="354">
        <f t="shared" si="52"/>
        <v>0</v>
      </c>
      <c r="GK5" s="354">
        <f t="shared" si="53"/>
        <v>0</v>
      </c>
      <c r="GL5" s="354">
        <f t="shared" si="54"/>
        <v>0</v>
      </c>
      <c r="GM5" s="354">
        <f t="shared" si="55"/>
        <v>0</v>
      </c>
      <c r="GN5" s="354">
        <f t="shared" si="56"/>
        <v>0</v>
      </c>
      <c r="GO5" s="354">
        <f t="shared" si="57"/>
        <v>0</v>
      </c>
      <c r="GP5" s="354">
        <f t="shared" si="58"/>
        <v>0</v>
      </c>
    </row>
    <row r="6" spans="1:198" s="323" customFormat="1" ht="13.5" customHeight="1">
      <c r="A6" s="353" t="s">
        <v>337</v>
      </c>
      <c r="B6" s="319"/>
      <c r="C6" s="315"/>
      <c r="D6" s="315"/>
      <c r="E6" s="315"/>
      <c r="F6" s="315"/>
      <c r="G6" s="316">
        <f t="shared" si="0"/>
        <v>0</v>
      </c>
      <c r="H6" s="317" t="str">
        <f t="shared" si="1"/>
        <v>УРА!</v>
      </c>
      <c r="I6" s="315"/>
      <c r="J6" s="315"/>
      <c r="K6" s="315"/>
      <c r="L6" s="314"/>
      <c r="M6" s="315"/>
      <c r="N6" s="315"/>
      <c r="O6" s="315"/>
      <c r="P6" s="315"/>
      <c r="Q6" s="315"/>
      <c r="R6" s="318"/>
      <c r="S6" s="315"/>
      <c r="T6" s="315"/>
      <c r="U6" s="315"/>
      <c r="V6" s="315"/>
      <c r="W6" s="314">
        <v>57.8</v>
      </c>
      <c r="X6" s="316">
        <f t="shared" si="2"/>
        <v>57.8</v>
      </c>
      <c r="Y6" s="317" t="str">
        <f t="shared" si="3"/>
        <v>УРА!</v>
      </c>
      <c r="Z6" s="315"/>
      <c r="AA6" s="319"/>
      <c r="AB6" s="315"/>
      <c r="AC6" s="315">
        <v>57.8</v>
      </c>
      <c r="AD6" s="315"/>
      <c r="AE6" s="315">
        <v>40</v>
      </c>
      <c r="AF6" s="315">
        <v>40</v>
      </c>
      <c r="AG6" s="315"/>
      <c r="AH6" s="315"/>
      <c r="AI6" s="315"/>
      <c r="AJ6" s="315"/>
      <c r="AK6" s="315"/>
      <c r="AL6" s="315"/>
      <c r="AM6" s="314"/>
      <c r="AN6" s="320">
        <v>0</v>
      </c>
      <c r="AO6" s="321" t="str">
        <f t="shared" si="4"/>
        <v>УРА!</v>
      </c>
      <c r="AP6" s="315"/>
      <c r="AQ6" s="315"/>
      <c r="AR6" s="315"/>
      <c r="AS6" s="315"/>
      <c r="AT6" s="315"/>
      <c r="AU6" s="315"/>
      <c r="AV6" s="315"/>
      <c r="AW6" s="315"/>
      <c r="AX6" s="315"/>
      <c r="AY6" s="319"/>
      <c r="AZ6" s="315"/>
      <c r="BA6" s="315"/>
      <c r="BB6" s="315"/>
      <c r="BC6" s="314">
        <v>206.9</v>
      </c>
      <c r="BD6" s="316">
        <f t="shared" si="5"/>
        <v>0</v>
      </c>
      <c r="BE6" s="317" t="str">
        <f t="shared" si="6"/>
        <v>УРА!</v>
      </c>
      <c r="BF6" s="315"/>
      <c r="BG6" s="315"/>
      <c r="BH6" s="315"/>
      <c r="BI6" s="315"/>
      <c r="BJ6" s="315"/>
      <c r="BK6" s="315"/>
      <c r="BL6" s="315"/>
      <c r="BM6" s="315"/>
      <c r="BN6" s="315"/>
      <c r="BO6" s="322"/>
      <c r="BP6" s="322"/>
      <c r="BQ6" s="322"/>
      <c r="BR6" s="322"/>
      <c r="BS6" s="322"/>
      <c r="BT6" s="316">
        <v>0</v>
      </c>
      <c r="BU6" s="317" t="str">
        <f t="shared" si="7"/>
        <v>УРА!</v>
      </c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16">
        <v>0</v>
      </c>
      <c r="CK6" s="317" t="str">
        <f t="shared" si="8"/>
        <v>УРА!</v>
      </c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16"/>
      <c r="DA6" s="317" t="str">
        <f t="shared" si="9"/>
        <v>УРА!</v>
      </c>
      <c r="DB6" s="322"/>
      <c r="DC6" s="322"/>
      <c r="DD6" s="322"/>
      <c r="DE6" s="322"/>
      <c r="DF6" s="322"/>
      <c r="DG6" s="322"/>
      <c r="DH6" s="322"/>
      <c r="DI6" s="322"/>
      <c r="DJ6" s="322"/>
      <c r="DK6" s="315">
        <v>0</v>
      </c>
      <c r="DL6" s="315">
        <v>0</v>
      </c>
      <c r="DM6" s="315">
        <v>0</v>
      </c>
      <c r="DN6" s="315">
        <v>0</v>
      </c>
      <c r="DO6" s="315"/>
      <c r="DP6" s="316">
        <f t="shared" si="10"/>
        <v>0</v>
      </c>
      <c r="DQ6" s="317" t="str">
        <f t="shared" si="11"/>
        <v>УРА!</v>
      </c>
      <c r="DR6" s="315"/>
      <c r="DS6" s="315"/>
      <c r="DT6" s="315"/>
      <c r="DU6" s="315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6">
        <v>0</v>
      </c>
      <c r="EG6" s="317" t="str">
        <f t="shared" si="12"/>
        <v>УРА!</v>
      </c>
      <c r="EH6" s="315"/>
      <c r="EI6" s="315"/>
      <c r="EJ6" s="315"/>
      <c r="EK6" s="315"/>
      <c r="EL6" s="315"/>
      <c r="EM6" s="315"/>
      <c r="EN6" s="315"/>
      <c r="EO6" s="315"/>
      <c r="EP6" s="315"/>
      <c r="EQ6" s="363"/>
      <c r="ER6" s="363">
        <v>0</v>
      </c>
      <c r="ES6" s="363">
        <v>0</v>
      </c>
      <c r="ET6" s="363"/>
      <c r="EU6" s="343">
        <f t="shared" si="13"/>
        <v>206.9</v>
      </c>
      <c r="EV6" s="363">
        <f t="shared" si="14"/>
        <v>0</v>
      </c>
      <c r="EW6" s="317" t="str">
        <f t="shared" si="15"/>
        <v>УРА!</v>
      </c>
      <c r="EX6" s="363">
        <f t="shared" si="16"/>
        <v>0</v>
      </c>
      <c r="EY6" s="363">
        <f t="shared" si="17"/>
        <v>0</v>
      </c>
      <c r="EZ6" s="363">
        <f t="shared" si="18"/>
        <v>0</v>
      </c>
      <c r="FA6" s="363">
        <f t="shared" si="19"/>
        <v>0</v>
      </c>
      <c r="FB6" s="363">
        <f t="shared" si="20"/>
        <v>0</v>
      </c>
      <c r="FC6" s="363">
        <f t="shared" si="21"/>
        <v>0</v>
      </c>
      <c r="FD6" s="363">
        <f t="shared" si="22"/>
        <v>0</v>
      </c>
      <c r="FE6" s="317" t="str">
        <f t="shared" si="23"/>
        <v>УРА!</v>
      </c>
      <c r="FF6" s="363">
        <f t="shared" si="24"/>
        <v>0</v>
      </c>
      <c r="FG6" s="363"/>
      <c r="FH6" s="363">
        <f t="shared" si="25"/>
        <v>0</v>
      </c>
      <c r="FI6" s="354">
        <f t="shared" si="26"/>
        <v>0</v>
      </c>
      <c r="FJ6" s="354">
        <f t="shared" si="27"/>
        <v>0</v>
      </c>
      <c r="FK6" s="317" t="str">
        <f t="shared" si="28"/>
        <v>УРА!</v>
      </c>
      <c r="FL6" s="354">
        <f t="shared" si="29"/>
        <v>0</v>
      </c>
      <c r="FM6" s="354">
        <f t="shared" si="30"/>
        <v>0</v>
      </c>
      <c r="FN6" s="354">
        <f t="shared" si="31"/>
        <v>0</v>
      </c>
      <c r="FO6" s="354">
        <f t="shared" si="32"/>
        <v>264.7</v>
      </c>
      <c r="FP6" s="316">
        <f t="shared" si="33"/>
        <v>57.8</v>
      </c>
      <c r="FQ6" s="317" t="str">
        <f t="shared" si="34"/>
        <v>УРА!</v>
      </c>
      <c r="FR6" s="354">
        <f t="shared" si="35"/>
        <v>0</v>
      </c>
      <c r="FS6" s="354">
        <f t="shared" si="36"/>
        <v>0</v>
      </c>
      <c r="FT6" s="354">
        <v>0</v>
      </c>
      <c r="FU6" s="354">
        <f t="shared" si="37"/>
        <v>57.8</v>
      </c>
      <c r="FV6" s="354">
        <f t="shared" si="38"/>
        <v>0</v>
      </c>
      <c r="FW6" s="354">
        <f t="shared" si="39"/>
        <v>40</v>
      </c>
      <c r="FX6" s="363">
        <f t="shared" si="40"/>
        <v>40</v>
      </c>
      <c r="FY6" s="317" t="str">
        <f t="shared" si="41"/>
        <v>УРА!</v>
      </c>
      <c r="FZ6" s="354">
        <f t="shared" si="42"/>
        <v>40</v>
      </c>
      <c r="GA6" s="354">
        <f t="shared" si="43"/>
        <v>0</v>
      </c>
      <c r="GB6" s="354">
        <f t="shared" si="44"/>
        <v>0</v>
      </c>
      <c r="GC6" s="354">
        <f t="shared" si="45"/>
        <v>0</v>
      </c>
      <c r="GD6" s="354">
        <f t="shared" si="46"/>
        <v>0</v>
      </c>
      <c r="GE6" s="354">
        <f t="shared" si="47"/>
        <v>0</v>
      </c>
      <c r="GF6" s="354">
        <f t="shared" si="48"/>
        <v>0</v>
      </c>
      <c r="GG6" s="354">
        <f t="shared" si="49"/>
        <v>0</v>
      </c>
      <c r="GH6" s="354">
        <f t="shared" si="50"/>
        <v>0</v>
      </c>
      <c r="GI6" s="354">
        <f t="shared" si="51"/>
        <v>0</v>
      </c>
      <c r="GJ6" s="354">
        <f t="shared" si="52"/>
        <v>0</v>
      </c>
      <c r="GK6" s="354">
        <f t="shared" si="53"/>
        <v>0</v>
      </c>
      <c r="GL6" s="354">
        <f t="shared" si="54"/>
        <v>0</v>
      </c>
      <c r="GM6" s="354">
        <f t="shared" si="55"/>
        <v>0</v>
      </c>
      <c r="GN6" s="354">
        <f t="shared" si="56"/>
        <v>0</v>
      </c>
      <c r="GO6" s="354">
        <f t="shared" si="57"/>
        <v>0</v>
      </c>
      <c r="GP6" s="354">
        <f t="shared" si="58"/>
        <v>0</v>
      </c>
    </row>
    <row r="7" spans="1:198" s="323" customFormat="1" ht="13.5" customHeight="1">
      <c r="A7" s="353" t="s">
        <v>347</v>
      </c>
      <c r="B7" s="355"/>
      <c r="C7" s="354"/>
      <c r="D7" s="354"/>
      <c r="E7" s="354"/>
      <c r="F7" s="354"/>
      <c r="G7" s="316">
        <f t="shared" si="0"/>
        <v>0</v>
      </c>
      <c r="H7" s="317" t="str">
        <f t="shared" si="1"/>
        <v>УРА!</v>
      </c>
      <c r="I7" s="354"/>
      <c r="J7" s="354"/>
      <c r="K7" s="354"/>
      <c r="L7" s="354"/>
      <c r="N7" s="354"/>
      <c r="O7" s="354"/>
      <c r="P7" s="354"/>
      <c r="Q7" s="354"/>
      <c r="R7" s="356"/>
      <c r="S7" s="354"/>
      <c r="T7" s="354"/>
      <c r="U7" s="354"/>
      <c r="V7" s="354"/>
      <c r="W7" s="354"/>
      <c r="X7" s="316">
        <f t="shared" si="2"/>
        <v>0</v>
      </c>
      <c r="Y7" s="317" t="str">
        <f t="shared" si="3"/>
        <v>УРА!</v>
      </c>
      <c r="Z7" s="354"/>
      <c r="AA7" s="355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20">
        <v>0</v>
      </c>
      <c r="AO7" s="321" t="str">
        <f t="shared" si="4"/>
        <v>УРА!</v>
      </c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16">
        <f t="shared" si="5"/>
        <v>0</v>
      </c>
      <c r="BE7" s="317" t="str">
        <f t="shared" si="6"/>
        <v>УРА!</v>
      </c>
      <c r="BF7" s="354"/>
      <c r="BG7" s="354"/>
      <c r="BH7" s="354"/>
      <c r="BI7" s="354"/>
      <c r="BJ7" s="354"/>
      <c r="BK7" s="354">
        <v>365</v>
      </c>
      <c r="BL7" s="354"/>
      <c r="BM7" s="354"/>
      <c r="BN7" s="354">
        <v>365</v>
      </c>
      <c r="BO7" s="354"/>
      <c r="BP7" s="354"/>
      <c r="BQ7" s="354"/>
      <c r="BR7" s="354"/>
      <c r="BS7" s="354"/>
      <c r="BT7" s="316">
        <v>0</v>
      </c>
      <c r="BU7" s="317" t="str">
        <f t="shared" si="7"/>
        <v>УРА!</v>
      </c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16">
        <v>0</v>
      </c>
      <c r="CK7" s="317" t="str">
        <f t="shared" si="8"/>
        <v>УРА!</v>
      </c>
      <c r="CL7" s="354"/>
      <c r="CM7" s="354"/>
      <c r="CN7" s="354"/>
      <c r="CO7" s="354"/>
      <c r="CP7" s="354"/>
      <c r="CQ7" s="354"/>
      <c r="CR7" s="354"/>
      <c r="CS7" s="354"/>
      <c r="CT7" s="354"/>
      <c r="CU7" s="354"/>
      <c r="CV7" s="354"/>
      <c r="CW7" s="354"/>
      <c r="CX7" s="354"/>
      <c r="CY7" s="354"/>
      <c r="CZ7" s="316"/>
      <c r="DA7" s="317" t="str">
        <f t="shared" si="9"/>
        <v>УРА!</v>
      </c>
      <c r="DB7" s="354"/>
      <c r="DC7" s="354"/>
      <c r="DD7" s="354"/>
      <c r="DE7" s="354"/>
      <c r="DF7" s="354"/>
      <c r="DG7" s="354"/>
      <c r="DH7" s="354"/>
      <c r="DI7" s="354"/>
      <c r="DJ7" s="354"/>
      <c r="DK7" s="354">
        <v>0</v>
      </c>
      <c r="DL7" s="354">
        <v>0</v>
      </c>
      <c r="DM7" s="354">
        <v>0</v>
      </c>
      <c r="DN7" s="354">
        <v>0</v>
      </c>
      <c r="DO7" s="354"/>
      <c r="DP7" s="316">
        <f t="shared" si="10"/>
        <v>0</v>
      </c>
      <c r="DQ7" s="317" t="str">
        <f t="shared" si="11"/>
        <v>УРА!</v>
      </c>
      <c r="DR7" s="354"/>
      <c r="DS7" s="354"/>
      <c r="DT7" s="354"/>
      <c r="DU7" s="354"/>
      <c r="DV7" s="354"/>
      <c r="DW7" s="354"/>
      <c r="DX7" s="354"/>
      <c r="DY7" s="354"/>
      <c r="DZ7" s="354"/>
      <c r="EA7" s="355"/>
      <c r="EB7" s="354"/>
      <c r="EC7" s="354"/>
      <c r="ED7" s="354"/>
      <c r="EE7" s="354"/>
      <c r="EF7" s="316">
        <v>0</v>
      </c>
      <c r="EG7" s="317" t="str">
        <f t="shared" si="12"/>
        <v>УРА!</v>
      </c>
      <c r="EH7" s="354"/>
      <c r="EI7" s="354"/>
      <c r="EJ7" s="354"/>
      <c r="EK7" s="354"/>
      <c r="EL7" s="354"/>
      <c r="EM7" s="354"/>
      <c r="EN7" s="354"/>
      <c r="EO7" s="354"/>
      <c r="EP7" s="354"/>
      <c r="EQ7" s="363">
        <v>0</v>
      </c>
      <c r="ER7" s="363">
        <v>0</v>
      </c>
      <c r="ES7" s="363">
        <v>0</v>
      </c>
      <c r="ET7" s="363">
        <v>0</v>
      </c>
      <c r="EU7" s="343">
        <f t="shared" si="13"/>
        <v>0</v>
      </c>
      <c r="EV7" s="363">
        <f t="shared" si="14"/>
        <v>0</v>
      </c>
      <c r="EW7" s="317" t="str">
        <f t="shared" si="15"/>
        <v>УРА!</v>
      </c>
      <c r="EX7" s="363">
        <f t="shared" si="16"/>
        <v>0</v>
      </c>
      <c r="EY7" s="363">
        <f t="shared" si="17"/>
        <v>0</v>
      </c>
      <c r="EZ7" s="363">
        <f t="shared" si="18"/>
        <v>0</v>
      </c>
      <c r="FA7" s="363">
        <f t="shared" si="19"/>
        <v>0</v>
      </c>
      <c r="FB7" s="363">
        <f t="shared" si="20"/>
        <v>0</v>
      </c>
      <c r="FC7" s="363">
        <f t="shared" si="21"/>
        <v>365</v>
      </c>
      <c r="FD7" s="363">
        <f t="shared" si="22"/>
        <v>365</v>
      </c>
      <c r="FE7" s="317" t="str">
        <f t="shared" si="23"/>
        <v>УРА!</v>
      </c>
      <c r="FF7" s="363">
        <f t="shared" si="24"/>
        <v>0</v>
      </c>
      <c r="FG7" s="363">
        <v>0</v>
      </c>
      <c r="FH7" s="363">
        <f t="shared" si="25"/>
        <v>365</v>
      </c>
      <c r="FI7" s="354">
        <f t="shared" si="26"/>
        <v>0</v>
      </c>
      <c r="FJ7" s="354">
        <f t="shared" si="27"/>
        <v>0</v>
      </c>
      <c r="FK7" s="317" t="str">
        <f t="shared" si="28"/>
        <v>УРА!</v>
      </c>
      <c r="FL7" s="354">
        <f t="shared" si="29"/>
        <v>0</v>
      </c>
      <c r="FM7" s="354">
        <f t="shared" si="30"/>
        <v>0</v>
      </c>
      <c r="FN7" s="354">
        <f t="shared" si="31"/>
        <v>0</v>
      </c>
      <c r="FO7" s="354">
        <f t="shared" si="32"/>
        <v>0</v>
      </c>
      <c r="FP7" s="316">
        <f t="shared" si="33"/>
        <v>0</v>
      </c>
      <c r="FQ7" s="317" t="str">
        <f t="shared" si="34"/>
        <v>УРА!</v>
      </c>
      <c r="FR7" s="354">
        <f t="shared" si="35"/>
        <v>0</v>
      </c>
      <c r="FS7" s="354">
        <f t="shared" si="36"/>
        <v>0</v>
      </c>
      <c r="FT7" s="354">
        <v>0</v>
      </c>
      <c r="FU7" s="354">
        <f t="shared" si="37"/>
        <v>0</v>
      </c>
      <c r="FV7" s="354">
        <f>M18+AD7+AT7+BJ7+BZ7+CP7+DF7+DV7+EL7</f>
        <v>1</v>
      </c>
      <c r="FW7" s="354">
        <f t="shared" si="39"/>
        <v>365</v>
      </c>
      <c r="FX7" s="363">
        <f t="shared" si="40"/>
        <v>365</v>
      </c>
      <c r="FY7" s="317" t="str">
        <f t="shared" si="41"/>
        <v>УРА!</v>
      </c>
      <c r="FZ7" s="354">
        <f t="shared" si="42"/>
        <v>0</v>
      </c>
      <c r="GA7" s="354">
        <f t="shared" si="43"/>
        <v>0</v>
      </c>
      <c r="GB7" s="354">
        <f t="shared" si="44"/>
        <v>365</v>
      </c>
      <c r="GC7" s="354">
        <f t="shared" si="45"/>
        <v>0</v>
      </c>
      <c r="GD7" s="354">
        <f t="shared" si="46"/>
        <v>0</v>
      </c>
      <c r="GE7" s="354">
        <f t="shared" si="47"/>
        <v>0</v>
      </c>
      <c r="GF7" s="354">
        <f t="shared" si="48"/>
        <v>0</v>
      </c>
      <c r="GG7" s="354">
        <f t="shared" si="49"/>
        <v>0</v>
      </c>
      <c r="GH7" s="354">
        <f t="shared" si="50"/>
        <v>0</v>
      </c>
      <c r="GI7" s="354">
        <f t="shared" si="51"/>
        <v>0</v>
      </c>
      <c r="GJ7" s="354">
        <f t="shared" si="52"/>
        <v>0</v>
      </c>
      <c r="GK7" s="354">
        <f t="shared" si="53"/>
        <v>0</v>
      </c>
      <c r="GL7" s="354">
        <f>M18+EL7</f>
        <v>1</v>
      </c>
      <c r="GM7" s="354">
        <f t="shared" si="55"/>
        <v>0</v>
      </c>
      <c r="GN7" s="354">
        <f t="shared" si="56"/>
        <v>0</v>
      </c>
      <c r="GO7" s="354">
        <f t="shared" si="57"/>
        <v>0</v>
      </c>
      <c r="GP7" s="354">
        <f t="shared" si="58"/>
        <v>0</v>
      </c>
    </row>
    <row r="8" spans="1:198" s="323" customFormat="1" ht="13.5" customHeight="1">
      <c r="A8" s="353" t="s">
        <v>338</v>
      </c>
      <c r="B8" s="355"/>
      <c r="C8" s="354"/>
      <c r="D8" s="354"/>
      <c r="E8" s="354"/>
      <c r="F8" s="354"/>
      <c r="G8" s="316">
        <f t="shared" si="0"/>
        <v>0</v>
      </c>
      <c r="H8" s="317" t="str">
        <f t="shared" si="1"/>
        <v>УРА!</v>
      </c>
      <c r="I8" s="354"/>
      <c r="J8" s="354"/>
      <c r="K8" s="354"/>
      <c r="L8" s="354"/>
      <c r="M8" s="354"/>
      <c r="N8" s="354"/>
      <c r="O8" s="354"/>
      <c r="P8" s="354"/>
      <c r="Q8" s="354"/>
      <c r="R8" s="356"/>
      <c r="S8" s="355"/>
      <c r="T8" s="354"/>
      <c r="U8" s="354"/>
      <c r="V8" s="354"/>
      <c r="W8" s="354">
        <v>43</v>
      </c>
      <c r="X8" s="316">
        <f t="shared" si="2"/>
        <v>43</v>
      </c>
      <c r="Y8" s="317" t="str">
        <f t="shared" si="3"/>
        <v>УРА!</v>
      </c>
      <c r="Z8" s="354"/>
      <c r="AA8" s="355"/>
      <c r="AB8" s="354"/>
      <c r="AC8" s="354">
        <v>43</v>
      </c>
      <c r="AD8" s="354">
        <v>12</v>
      </c>
      <c r="AE8" s="354">
        <v>12</v>
      </c>
      <c r="AF8" s="354">
        <v>12</v>
      </c>
      <c r="AG8" s="354"/>
      <c r="AH8" s="354"/>
      <c r="AI8" s="354"/>
      <c r="AJ8" s="354"/>
      <c r="AK8" s="354"/>
      <c r="AL8" s="354"/>
      <c r="AM8" s="354"/>
      <c r="AN8" s="320">
        <f>AP8+AQ8+AS8</f>
        <v>0</v>
      </c>
      <c r="AO8" s="321" t="str">
        <f t="shared" si="4"/>
        <v>УРА!</v>
      </c>
      <c r="AP8" s="354"/>
      <c r="AQ8" s="354"/>
      <c r="AR8" s="354"/>
      <c r="AS8" s="354"/>
      <c r="AT8" s="354"/>
      <c r="AU8" s="354"/>
      <c r="AV8" s="354"/>
      <c r="AW8" s="354"/>
      <c r="AX8" s="354"/>
      <c r="AY8" s="358"/>
      <c r="AZ8" s="354"/>
      <c r="BA8" s="354"/>
      <c r="BB8" s="354"/>
      <c r="BC8" s="354"/>
      <c r="BD8" s="316">
        <f t="shared" si="5"/>
        <v>0</v>
      </c>
      <c r="BE8" s="317" t="str">
        <f t="shared" si="6"/>
        <v>УРА!</v>
      </c>
      <c r="BF8" s="354"/>
      <c r="BG8" s="354"/>
      <c r="BH8" s="354"/>
      <c r="BI8" s="354"/>
      <c r="BJ8" s="354"/>
      <c r="BK8" s="354">
        <v>366</v>
      </c>
      <c r="BL8" s="354">
        <v>58</v>
      </c>
      <c r="BM8" s="354"/>
      <c r="BN8" s="354">
        <v>258</v>
      </c>
      <c r="BO8" s="354"/>
      <c r="BP8" s="354"/>
      <c r="BQ8" s="354"/>
      <c r="BR8" s="354"/>
      <c r="BS8" s="354"/>
      <c r="BT8" s="316">
        <f>BV8+BW8+BY8</f>
        <v>0</v>
      </c>
      <c r="BU8" s="317" t="str">
        <f t="shared" si="7"/>
        <v>УРА!</v>
      </c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16">
        <f>CL8+CM8+CO8</f>
        <v>0</v>
      </c>
      <c r="CK8" s="317" t="str">
        <f t="shared" si="8"/>
        <v>УРА!</v>
      </c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16"/>
      <c r="DA8" s="317" t="str">
        <f t="shared" si="9"/>
        <v>УРА!</v>
      </c>
      <c r="DB8" s="354"/>
      <c r="DC8" s="354"/>
      <c r="DD8" s="354"/>
      <c r="DE8" s="354"/>
      <c r="DF8" s="354"/>
      <c r="DG8" s="354"/>
      <c r="DH8" s="354"/>
      <c r="DI8" s="354"/>
      <c r="DJ8" s="354"/>
      <c r="DK8" s="354">
        <v>0</v>
      </c>
      <c r="DL8" s="354">
        <v>0</v>
      </c>
      <c r="DM8" s="354">
        <v>0</v>
      </c>
      <c r="DN8" s="354">
        <v>0</v>
      </c>
      <c r="DO8" s="354"/>
      <c r="DP8" s="316">
        <f t="shared" si="10"/>
        <v>0</v>
      </c>
      <c r="DQ8" s="317" t="str">
        <f t="shared" si="11"/>
        <v>УРА!</v>
      </c>
      <c r="DR8" s="355"/>
      <c r="DS8" s="355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16">
        <f>EH8+EI8+EK8</f>
        <v>0</v>
      </c>
      <c r="EG8" s="317" t="str">
        <f t="shared" si="12"/>
        <v>УРА!</v>
      </c>
      <c r="EH8" s="354"/>
      <c r="EI8" s="354"/>
      <c r="EJ8" s="354"/>
      <c r="EK8" s="354"/>
      <c r="EL8" s="354"/>
      <c r="EM8" s="354"/>
      <c r="EN8" s="354"/>
      <c r="EO8" s="354"/>
      <c r="EP8" s="354"/>
      <c r="EQ8" s="363">
        <f>AY8+BO8</f>
        <v>0</v>
      </c>
      <c r="ER8" s="363">
        <f>AZ8+BP8</f>
        <v>0</v>
      </c>
      <c r="ES8" s="363">
        <f>BA8+BQ8</f>
        <v>0</v>
      </c>
      <c r="ET8" s="363">
        <f>BB8+BR8</f>
        <v>0</v>
      </c>
      <c r="EU8" s="343">
        <f t="shared" si="13"/>
        <v>0</v>
      </c>
      <c r="EV8" s="363">
        <f t="shared" si="14"/>
        <v>0</v>
      </c>
      <c r="EW8" s="317" t="str">
        <f t="shared" si="15"/>
        <v>УРА!</v>
      </c>
      <c r="EX8" s="363">
        <f t="shared" si="16"/>
        <v>0</v>
      </c>
      <c r="EY8" s="363">
        <f t="shared" si="17"/>
        <v>0</v>
      </c>
      <c r="EZ8" s="363">
        <f t="shared" si="18"/>
        <v>0</v>
      </c>
      <c r="FA8" s="363">
        <f t="shared" si="19"/>
        <v>0</v>
      </c>
      <c r="FB8" s="363">
        <f t="shared" si="20"/>
        <v>0</v>
      </c>
      <c r="FC8" s="363">
        <f t="shared" si="21"/>
        <v>366</v>
      </c>
      <c r="FD8" s="363">
        <f t="shared" si="22"/>
        <v>316</v>
      </c>
      <c r="FE8" s="317" t="str">
        <f t="shared" si="23"/>
        <v>УРА!</v>
      </c>
      <c r="FF8" s="363">
        <f t="shared" si="24"/>
        <v>58</v>
      </c>
      <c r="FG8" s="363">
        <f>BM8+CC8</f>
        <v>0</v>
      </c>
      <c r="FH8" s="363">
        <f t="shared" si="25"/>
        <v>258</v>
      </c>
      <c r="FI8" s="354">
        <f t="shared" si="26"/>
        <v>0</v>
      </c>
      <c r="FJ8" s="354">
        <f t="shared" si="27"/>
        <v>0</v>
      </c>
      <c r="FK8" s="317" t="str">
        <f t="shared" si="28"/>
        <v>УРА!</v>
      </c>
      <c r="FL8" s="354">
        <f t="shared" si="29"/>
        <v>0</v>
      </c>
      <c r="FM8" s="354">
        <f t="shared" si="30"/>
        <v>0</v>
      </c>
      <c r="FN8" s="354">
        <f t="shared" si="31"/>
        <v>0</v>
      </c>
      <c r="FO8" s="354">
        <f t="shared" si="32"/>
        <v>43</v>
      </c>
      <c r="FP8" s="316">
        <f t="shared" si="33"/>
        <v>43</v>
      </c>
      <c r="FQ8" s="317" t="str">
        <f t="shared" si="34"/>
        <v>УРА!</v>
      </c>
      <c r="FR8" s="354">
        <f t="shared" si="35"/>
        <v>0</v>
      </c>
      <c r="FS8" s="354">
        <f t="shared" si="36"/>
        <v>0</v>
      </c>
      <c r="FT8" s="354">
        <f>K8+AB8+AR8+BH8+BX8+CN8+DD8+DT8+EJ8</f>
        <v>0</v>
      </c>
      <c r="FU8" s="354">
        <f t="shared" si="37"/>
        <v>43</v>
      </c>
      <c r="FV8" s="354">
        <f t="shared" si="38"/>
        <v>12</v>
      </c>
      <c r="FW8" s="354">
        <f t="shared" si="39"/>
        <v>378</v>
      </c>
      <c r="FX8" s="363">
        <f t="shared" si="40"/>
        <v>328</v>
      </c>
      <c r="FY8" s="317" t="str">
        <f t="shared" si="41"/>
        <v>УРА!</v>
      </c>
      <c r="FZ8" s="354">
        <f t="shared" si="42"/>
        <v>70</v>
      </c>
      <c r="GA8" s="354">
        <f t="shared" si="43"/>
        <v>0</v>
      </c>
      <c r="GB8" s="354">
        <f t="shared" si="44"/>
        <v>258</v>
      </c>
      <c r="GC8" s="354">
        <f t="shared" si="45"/>
        <v>0</v>
      </c>
      <c r="GD8" s="354">
        <f t="shared" si="46"/>
        <v>0</v>
      </c>
      <c r="GE8" s="354">
        <f t="shared" si="47"/>
        <v>0</v>
      </c>
      <c r="GF8" s="354">
        <f t="shared" si="48"/>
        <v>0</v>
      </c>
      <c r="GG8" s="354">
        <f t="shared" si="49"/>
        <v>0</v>
      </c>
      <c r="GH8" s="354">
        <f t="shared" si="50"/>
        <v>0</v>
      </c>
      <c r="GI8" s="354">
        <f t="shared" si="51"/>
        <v>0</v>
      </c>
      <c r="GJ8" s="354">
        <f t="shared" si="52"/>
        <v>0</v>
      </c>
      <c r="GK8" s="354">
        <f t="shared" si="53"/>
        <v>0</v>
      </c>
      <c r="GL8" s="354">
        <f t="shared" si="54"/>
        <v>0</v>
      </c>
      <c r="GM8" s="354">
        <f t="shared" si="55"/>
        <v>0</v>
      </c>
      <c r="GN8" s="354">
        <f t="shared" si="56"/>
        <v>0</v>
      </c>
      <c r="GO8" s="354">
        <f t="shared" si="57"/>
        <v>0</v>
      </c>
      <c r="GP8" s="354">
        <f t="shared" si="58"/>
        <v>0</v>
      </c>
    </row>
    <row r="9" spans="1:198" s="323" customFormat="1" ht="13.5" customHeight="1">
      <c r="A9" s="353" t="s">
        <v>341</v>
      </c>
      <c r="B9" s="367"/>
      <c r="C9" s="366"/>
      <c r="D9" s="359"/>
      <c r="E9" s="359"/>
      <c r="F9" s="359"/>
      <c r="G9" s="316">
        <f t="shared" si="0"/>
        <v>0</v>
      </c>
      <c r="H9" s="317" t="str">
        <f t="shared" si="1"/>
        <v>УРА!</v>
      </c>
      <c r="I9" s="359"/>
      <c r="J9" s="359"/>
      <c r="K9" s="359"/>
      <c r="L9" s="359"/>
      <c r="M9" s="359"/>
      <c r="N9" s="359"/>
      <c r="O9" s="359"/>
      <c r="P9" s="359"/>
      <c r="Q9" s="359"/>
      <c r="R9" s="362"/>
      <c r="S9" s="359"/>
      <c r="T9" s="359"/>
      <c r="U9" s="359"/>
      <c r="V9" s="359"/>
      <c r="W9" s="359">
        <v>70.8</v>
      </c>
      <c r="X9" s="316">
        <f t="shared" si="2"/>
        <v>70.8</v>
      </c>
      <c r="Y9" s="317" t="str">
        <f t="shared" si="3"/>
        <v>УРА!</v>
      </c>
      <c r="Z9" s="359"/>
      <c r="AA9" s="361"/>
      <c r="AB9" s="359"/>
      <c r="AC9" s="359">
        <v>70.8</v>
      </c>
      <c r="AD9" s="359"/>
      <c r="AE9" s="359">
        <v>8.5</v>
      </c>
      <c r="AF9" s="359">
        <v>8.5</v>
      </c>
      <c r="AG9" s="359"/>
      <c r="AH9" s="359"/>
      <c r="AI9" s="359"/>
      <c r="AJ9" s="359"/>
      <c r="AK9" s="359"/>
      <c r="AL9" s="359"/>
      <c r="AM9" s="359"/>
      <c r="AN9" s="320">
        <v>0</v>
      </c>
      <c r="AO9" s="321" t="str">
        <f t="shared" si="4"/>
        <v>УРА!</v>
      </c>
      <c r="AP9" s="359"/>
      <c r="AQ9" s="359"/>
      <c r="AR9" s="359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>
        <v>126.4</v>
      </c>
      <c r="BD9" s="316">
        <f t="shared" si="5"/>
        <v>0</v>
      </c>
      <c r="BE9" s="317" t="str">
        <f t="shared" si="6"/>
        <v>УРА!</v>
      </c>
      <c r="BF9" s="359"/>
      <c r="BG9" s="359"/>
      <c r="BH9" s="359"/>
      <c r="BI9" s="359"/>
      <c r="BJ9" s="359"/>
      <c r="BK9" s="359">
        <v>247.6</v>
      </c>
      <c r="BL9" s="359">
        <v>12.5</v>
      </c>
      <c r="BM9" s="359"/>
      <c r="BN9" s="359">
        <v>193.6</v>
      </c>
      <c r="BO9" s="360"/>
      <c r="BP9" s="360"/>
      <c r="BQ9" s="360"/>
      <c r="BR9" s="360"/>
      <c r="BS9" s="360"/>
      <c r="BT9" s="316">
        <v>0</v>
      </c>
      <c r="BU9" s="317" t="str">
        <f t="shared" si="7"/>
        <v>УРА!</v>
      </c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16">
        <v>0</v>
      </c>
      <c r="CK9" s="317" t="str">
        <f t="shared" si="8"/>
        <v>УРА!</v>
      </c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16"/>
      <c r="DA9" s="317" t="str">
        <f t="shared" si="9"/>
        <v>УРА!</v>
      </c>
      <c r="DB9" s="360"/>
      <c r="DC9" s="360"/>
      <c r="DD9" s="360"/>
      <c r="DE9" s="360"/>
      <c r="DF9" s="360"/>
      <c r="DG9" s="360"/>
      <c r="DH9" s="360"/>
      <c r="DI9" s="360"/>
      <c r="DJ9" s="360"/>
      <c r="DK9" s="359">
        <v>0</v>
      </c>
      <c r="DL9" s="359">
        <v>0</v>
      </c>
      <c r="DM9" s="359">
        <v>0</v>
      </c>
      <c r="DN9" s="359">
        <v>0</v>
      </c>
      <c r="DO9" s="359"/>
      <c r="DP9" s="316">
        <f t="shared" si="10"/>
        <v>0</v>
      </c>
      <c r="DQ9" s="317" t="str">
        <f t="shared" si="11"/>
        <v>УРА!</v>
      </c>
      <c r="DR9" s="359"/>
      <c r="DS9" s="359"/>
      <c r="DT9" s="359"/>
      <c r="DU9" s="359"/>
      <c r="DV9" s="359"/>
      <c r="DW9" s="359"/>
      <c r="DX9" s="359"/>
      <c r="DY9" s="359"/>
      <c r="DZ9" s="359"/>
      <c r="EA9" s="359"/>
      <c r="EB9" s="359"/>
      <c r="EC9" s="359"/>
      <c r="ED9" s="359"/>
      <c r="EE9" s="359"/>
      <c r="EF9" s="316">
        <v>0</v>
      </c>
      <c r="EG9" s="317" t="str">
        <f t="shared" si="12"/>
        <v>УРА!</v>
      </c>
      <c r="EH9" s="359"/>
      <c r="EI9" s="359"/>
      <c r="EJ9" s="359"/>
      <c r="EK9" s="359"/>
      <c r="EL9" s="359"/>
      <c r="EM9" s="359"/>
      <c r="EN9" s="359"/>
      <c r="EO9" s="359"/>
      <c r="EP9" s="359"/>
      <c r="EQ9" s="363">
        <v>0</v>
      </c>
      <c r="ER9" s="363">
        <v>0</v>
      </c>
      <c r="ES9" s="363">
        <v>0</v>
      </c>
      <c r="ET9" s="363">
        <v>0</v>
      </c>
      <c r="EU9" s="343">
        <f t="shared" si="13"/>
        <v>126.4</v>
      </c>
      <c r="EV9" s="363">
        <f t="shared" si="14"/>
        <v>0</v>
      </c>
      <c r="EW9" s="317" t="str">
        <f t="shared" si="15"/>
        <v>УРА!</v>
      </c>
      <c r="EX9" s="363">
        <f t="shared" si="16"/>
        <v>0</v>
      </c>
      <c r="EY9" s="363">
        <f t="shared" si="17"/>
        <v>0</v>
      </c>
      <c r="EZ9" s="363">
        <f t="shared" si="18"/>
        <v>0</v>
      </c>
      <c r="FA9" s="363">
        <f t="shared" si="19"/>
        <v>0</v>
      </c>
      <c r="FB9" s="363">
        <f t="shared" si="20"/>
        <v>0</v>
      </c>
      <c r="FC9" s="363">
        <f t="shared" si="21"/>
        <v>247.6</v>
      </c>
      <c r="FD9" s="363">
        <f t="shared" si="22"/>
        <v>206.1</v>
      </c>
      <c r="FE9" s="317" t="str">
        <f t="shared" si="23"/>
        <v>УРА!</v>
      </c>
      <c r="FF9" s="363">
        <f t="shared" si="24"/>
        <v>12.5</v>
      </c>
      <c r="FG9" s="363">
        <v>0</v>
      </c>
      <c r="FH9" s="363">
        <f t="shared" si="25"/>
        <v>193.6</v>
      </c>
      <c r="FI9" s="354">
        <f t="shared" si="26"/>
        <v>0</v>
      </c>
      <c r="FJ9" s="354">
        <f t="shared" si="27"/>
        <v>0</v>
      </c>
      <c r="FK9" s="317" t="str">
        <f t="shared" si="28"/>
        <v>УРА!</v>
      </c>
      <c r="FL9" s="354">
        <f t="shared" si="29"/>
        <v>0</v>
      </c>
      <c r="FM9" s="354">
        <f t="shared" si="30"/>
        <v>0</v>
      </c>
      <c r="FN9" s="354">
        <f t="shared" si="31"/>
        <v>0</v>
      </c>
      <c r="FO9" s="354">
        <f t="shared" si="32"/>
        <v>197.2</v>
      </c>
      <c r="FP9" s="316">
        <f t="shared" si="33"/>
        <v>70.8</v>
      </c>
      <c r="FQ9" s="317" t="str">
        <f t="shared" si="34"/>
        <v>УРА!</v>
      </c>
      <c r="FR9" s="354">
        <f t="shared" si="35"/>
        <v>0</v>
      </c>
      <c r="FS9" s="354">
        <f t="shared" si="36"/>
        <v>0</v>
      </c>
      <c r="FT9" s="354">
        <v>0</v>
      </c>
      <c r="FU9" s="354">
        <f t="shared" si="37"/>
        <v>70.8</v>
      </c>
      <c r="FV9" s="354">
        <f t="shared" si="38"/>
        <v>0</v>
      </c>
      <c r="FW9" s="354">
        <f t="shared" si="39"/>
        <v>256.10000000000002</v>
      </c>
      <c r="FX9" s="363">
        <f t="shared" si="40"/>
        <v>214.6</v>
      </c>
      <c r="FY9" s="317" t="str">
        <f t="shared" si="41"/>
        <v>УРА!</v>
      </c>
      <c r="FZ9" s="354">
        <f t="shared" si="42"/>
        <v>21</v>
      </c>
      <c r="GA9" s="354">
        <f t="shared" si="43"/>
        <v>0</v>
      </c>
      <c r="GB9" s="354">
        <f t="shared" si="44"/>
        <v>193.6</v>
      </c>
      <c r="GC9" s="354">
        <f t="shared" si="45"/>
        <v>0</v>
      </c>
      <c r="GD9" s="354">
        <f t="shared" si="46"/>
        <v>0</v>
      </c>
      <c r="GE9" s="354">
        <f t="shared" si="47"/>
        <v>0</v>
      </c>
      <c r="GF9" s="354">
        <f t="shared" si="48"/>
        <v>0</v>
      </c>
      <c r="GG9" s="354">
        <f t="shared" si="49"/>
        <v>0</v>
      </c>
      <c r="GH9" s="354">
        <f t="shared" si="50"/>
        <v>0</v>
      </c>
      <c r="GI9" s="354">
        <f t="shared" si="51"/>
        <v>0</v>
      </c>
      <c r="GJ9" s="354">
        <f t="shared" si="52"/>
        <v>0</v>
      </c>
      <c r="GK9" s="354">
        <f t="shared" si="53"/>
        <v>0</v>
      </c>
      <c r="GL9" s="354">
        <f t="shared" si="54"/>
        <v>0</v>
      </c>
      <c r="GM9" s="354">
        <f t="shared" si="55"/>
        <v>0</v>
      </c>
      <c r="GN9" s="354">
        <f t="shared" si="56"/>
        <v>0</v>
      </c>
      <c r="GO9" s="354">
        <f t="shared" si="57"/>
        <v>0</v>
      </c>
      <c r="GP9" s="354">
        <f t="shared" si="58"/>
        <v>0</v>
      </c>
    </row>
    <row r="10" spans="1:198" s="323" customFormat="1" ht="13.5" customHeight="1">
      <c r="A10" s="353" t="s">
        <v>364</v>
      </c>
      <c r="B10" s="358"/>
      <c r="C10" s="358"/>
      <c r="D10" s="358"/>
      <c r="E10" s="358"/>
      <c r="F10" s="358"/>
      <c r="G10" s="316">
        <f t="shared" si="0"/>
        <v>0</v>
      </c>
      <c r="H10" s="317" t="str">
        <f t="shared" si="1"/>
        <v>УРА!</v>
      </c>
      <c r="I10" s="358"/>
      <c r="J10" s="358"/>
      <c r="K10" s="358"/>
      <c r="L10" s="358"/>
      <c r="M10" s="358"/>
      <c r="N10" s="358"/>
      <c r="O10" s="358"/>
      <c r="P10" s="358"/>
      <c r="Q10" s="358"/>
      <c r="R10" s="365"/>
      <c r="S10" s="358"/>
      <c r="T10" s="358"/>
      <c r="U10" s="358"/>
      <c r="V10" s="358"/>
      <c r="W10" s="358">
        <v>156.80000000000001</v>
      </c>
      <c r="X10" s="316">
        <v>156.80000000000001</v>
      </c>
      <c r="Y10" s="317" t="str">
        <f t="shared" si="3"/>
        <v>УРА!</v>
      </c>
      <c r="Z10" s="358"/>
      <c r="AA10" s="355">
        <v>4.5</v>
      </c>
      <c r="AB10" s="358"/>
      <c r="AC10" s="358">
        <v>143.4</v>
      </c>
      <c r="AD10" s="358">
        <v>29.1</v>
      </c>
      <c r="AE10" s="358">
        <v>231.2</v>
      </c>
      <c r="AF10" s="358">
        <v>109.8</v>
      </c>
      <c r="AG10" s="358"/>
      <c r="AH10" s="358"/>
      <c r="AI10" s="358"/>
      <c r="AJ10" s="358"/>
      <c r="AK10" s="358"/>
      <c r="AL10" s="358"/>
      <c r="AM10" s="358"/>
      <c r="AN10" s="320">
        <f t="shared" ref="AN10:AN17" si="59">AP10+AQ10+AS10</f>
        <v>0</v>
      </c>
      <c r="AO10" s="321" t="str">
        <f t="shared" si="4"/>
        <v>УРА!</v>
      </c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>
        <v>494.5</v>
      </c>
      <c r="BD10" s="316">
        <v>494.5</v>
      </c>
      <c r="BE10" s="317" t="str">
        <f t="shared" si="6"/>
        <v>УРА!</v>
      </c>
      <c r="BF10" s="358">
        <v>301.5</v>
      </c>
      <c r="BG10" s="358">
        <v>296.3</v>
      </c>
      <c r="BH10" s="358"/>
      <c r="BI10" s="358"/>
      <c r="BJ10" s="358"/>
      <c r="BK10" s="358">
        <v>876.4</v>
      </c>
      <c r="BL10" s="358">
        <v>320</v>
      </c>
      <c r="BM10" s="358"/>
      <c r="BN10" s="358">
        <v>317.10000000000002</v>
      </c>
      <c r="BO10" s="358"/>
      <c r="BP10" s="358"/>
      <c r="BQ10" s="358"/>
      <c r="BR10" s="358"/>
      <c r="BS10" s="358"/>
      <c r="BT10" s="316">
        <f t="shared" ref="BT10:BT17" si="60">BV10+BW10+BY10</f>
        <v>0</v>
      </c>
      <c r="BU10" s="317" t="str">
        <f t="shared" si="7"/>
        <v>УРА!</v>
      </c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8"/>
      <c r="CI10" s="358"/>
      <c r="CJ10" s="316">
        <f t="shared" ref="CJ10:CJ17" si="61">CL10+CM10+CO10</f>
        <v>0</v>
      </c>
      <c r="CK10" s="317" t="str">
        <f t="shared" si="8"/>
        <v>УРА!</v>
      </c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16"/>
      <c r="DA10" s="317" t="str">
        <f t="shared" si="9"/>
        <v>УРА!</v>
      </c>
      <c r="DB10" s="358"/>
      <c r="DC10" s="358"/>
      <c r="DD10" s="358"/>
      <c r="DE10" s="358"/>
      <c r="DF10" s="358"/>
      <c r="DG10" s="358">
        <v>8</v>
      </c>
      <c r="DH10" s="358">
        <v>6.5</v>
      </c>
      <c r="DI10" s="358"/>
      <c r="DJ10" s="358"/>
      <c r="DK10" s="358">
        <v>0</v>
      </c>
      <c r="DL10" s="358">
        <v>0</v>
      </c>
      <c r="DM10" s="358">
        <v>0</v>
      </c>
      <c r="DN10" s="358">
        <v>0</v>
      </c>
      <c r="DO10" s="358">
        <v>3</v>
      </c>
      <c r="DP10" s="316">
        <v>3</v>
      </c>
      <c r="DQ10" s="317" t="str">
        <f t="shared" si="11"/>
        <v>УРА!</v>
      </c>
      <c r="DR10" s="358"/>
      <c r="DS10" s="358"/>
      <c r="DT10" s="358"/>
      <c r="DU10" s="358"/>
      <c r="DV10" s="358"/>
      <c r="DW10" s="358">
        <v>0</v>
      </c>
      <c r="DX10" s="358">
        <v>0</v>
      </c>
      <c r="DY10" s="358"/>
      <c r="DZ10" s="358"/>
      <c r="EA10" s="358"/>
      <c r="EB10" s="358"/>
      <c r="EC10" s="358"/>
      <c r="ED10" s="358"/>
      <c r="EE10" s="358"/>
      <c r="EF10" s="316">
        <f t="shared" ref="EF10:EF17" si="62">EH10+EI10+EK10</f>
        <v>0</v>
      </c>
      <c r="EG10" s="317" t="str">
        <f t="shared" si="12"/>
        <v>УРА!</v>
      </c>
      <c r="EH10" s="358"/>
      <c r="EI10" s="358"/>
      <c r="EJ10" s="358"/>
      <c r="EK10" s="358"/>
      <c r="EL10" s="358"/>
      <c r="EM10" s="358"/>
      <c r="EN10" s="358"/>
      <c r="EO10" s="358"/>
      <c r="EP10" s="358"/>
      <c r="EQ10" s="363">
        <f t="shared" ref="EQ10:ET17" si="63">AY10+BO10</f>
        <v>0</v>
      </c>
      <c r="ER10" s="363">
        <f t="shared" si="63"/>
        <v>0</v>
      </c>
      <c r="ES10" s="363">
        <f t="shared" si="63"/>
        <v>0</v>
      </c>
      <c r="ET10" s="363">
        <f t="shared" si="63"/>
        <v>0</v>
      </c>
      <c r="EU10" s="343">
        <f t="shared" si="13"/>
        <v>494.5</v>
      </c>
      <c r="EV10" s="363">
        <f t="shared" si="14"/>
        <v>494.5</v>
      </c>
      <c r="EW10" s="317" t="str">
        <f t="shared" si="15"/>
        <v>УРА!</v>
      </c>
      <c r="EX10" s="363">
        <v>301.5</v>
      </c>
      <c r="EY10" s="363">
        <f t="shared" si="17"/>
        <v>296.3</v>
      </c>
      <c r="EZ10" s="363">
        <f t="shared" si="18"/>
        <v>0</v>
      </c>
      <c r="FA10" s="363">
        <f t="shared" si="19"/>
        <v>0</v>
      </c>
      <c r="FB10" s="363">
        <f t="shared" si="20"/>
        <v>0</v>
      </c>
      <c r="FC10" s="363">
        <f t="shared" si="21"/>
        <v>876.4</v>
      </c>
      <c r="FD10" s="363">
        <f t="shared" si="22"/>
        <v>637.1</v>
      </c>
      <c r="FE10" s="317" t="str">
        <f t="shared" si="23"/>
        <v>УРА!</v>
      </c>
      <c r="FF10" s="363">
        <f t="shared" si="24"/>
        <v>320</v>
      </c>
      <c r="FG10" s="363">
        <f t="shared" ref="FG10:FG17" si="64">BM10+CC10</f>
        <v>0</v>
      </c>
      <c r="FH10" s="363">
        <f t="shared" si="25"/>
        <v>317.10000000000002</v>
      </c>
      <c r="FI10" s="354">
        <f t="shared" si="26"/>
        <v>0</v>
      </c>
      <c r="FJ10" s="354">
        <f t="shared" si="27"/>
        <v>0</v>
      </c>
      <c r="FK10" s="317" t="str">
        <f t="shared" si="28"/>
        <v>УРА!</v>
      </c>
      <c r="FL10" s="354">
        <f t="shared" si="29"/>
        <v>0</v>
      </c>
      <c r="FM10" s="354">
        <f t="shared" si="30"/>
        <v>0</v>
      </c>
      <c r="FN10" s="354">
        <f t="shared" si="31"/>
        <v>0</v>
      </c>
      <c r="FO10" s="354">
        <f t="shared" si="32"/>
        <v>654.29999999999995</v>
      </c>
      <c r="FP10" s="316">
        <v>654.29999999999995</v>
      </c>
      <c r="FQ10" s="317" t="str">
        <f t="shared" si="34"/>
        <v>УРА!</v>
      </c>
      <c r="FR10" s="354">
        <v>303.8</v>
      </c>
      <c r="FS10" s="354">
        <f t="shared" si="36"/>
        <v>300.8</v>
      </c>
      <c r="FT10" s="354">
        <f t="shared" ref="FT10:FT17" si="65">K10+AB10+AR10+BH10+BX10+CN10+DD10+DT10+EJ10</f>
        <v>0</v>
      </c>
      <c r="FU10" s="354">
        <f t="shared" si="37"/>
        <v>143.4</v>
      </c>
      <c r="FV10" s="354">
        <f t="shared" si="38"/>
        <v>29.1</v>
      </c>
      <c r="FW10" s="354">
        <f t="shared" si="39"/>
        <v>1115.5999999999999</v>
      </c>
      <c r="FX10" s="363">
        <v>1115.5999999999999</v>
      </c>
      <c r="FY10" s="317" t="str">
        <f t="shared" si="41"/>
        <v>УРА!</v>
      </c>
      <c r="FZ10" s="354">
        <f t="shared" si="42"/>
        <v>436.3</v>
      </c>
      <c r="GA10" s="354">
        <f t="shared" si="43"/>
        <v>0</v>
      </c>
      <c r="GB10" s="354">
        <f t="shared" si="44"/>
        <v>317.10000000000002</v>
      </c>
      <c r="GC10" s="354">
        <f t="shared" si="45"/>
        <v>0</v>
      </c>
      <c r="GD10" s="354">
        <f t="shared" si="46"/>
        <v>0</v>
      </c>
      <c r="GE10" s="354">
        <f t="shared" si="47"/>
        <v>0</v>
      </c>
      <c r="GF10" s="354">
        <f t="shared" si="48"/>
        <v>0</v>
      </c>
      <c r="GG10" s="354">
        <f t="shared" si="49"/>
        <v>0</v>
      </c>
      <c r="GH10" s="354">
        <f t="shared" si="50"/>
        <v>0</v>
      </c>
      <c r="GI10" s="354">
        <f t="shared" si="51"/>
        <v>0</v>
      </c>
      <c r="GJ10" s="354">
        <f t="shared" si="52"/>
        <v>0</v>
      </c>
      <c r="GK10" s="354">
        <f t="shared" si="53"/>
        <v>0</v>
      </c>
      <c r="GL10" s="354">
        <f t="shared" si="54"/>
        <v>0</v>
      </c>
      <c r="GM10" s="354">
        <f t="shared" si="55"/>
        <v>0</v>
      </c>
      <c r="GN10" s="354">
        <f t="shared" si="56"/>
        <v>0</v>
      </c>
      <c r="GO10" s="354">
        <f t="shared" si="57"/>
        <v>0</v>
      </c>
      <c r="GP10" s="354">
        <f t="shared" si="58"/>
        <v>0</v>
      </c>
    </row>
    <row r="11" spans="1:198" s="323" customFormat="1" ht="13.5" customHeight="1">
      <c r="A11" s="353" t="s">
        <v>351</v>
      </c>
      <c r="B11" s="319"/>
      <c r="C11" s="315"/>
      <c r="D11" s="315"/>
      <c r="E11" s="315"/>
      <c r="F11" s="315"/>
      <c r="G11" s="316">
        <f t="shared" si="0"/>
        <v>0</v>
      </c>
      <c r="H11" s="317" t="str">
        <f t="shared" si="1"/>
        <v>УРА!</v>
      </c>
      <c r="I11" s="315"/>
      <c r="J11" s="315"/>
      <c r="K11" s="315"/>
      <c r="L11" s="315"/>
      <c r="M11" s="315"/>
      <c r="N11" s="315"/>
      <c r="O11" s="315"/>
      <c r="P11" s="315"/>
      <c r="Q11" s="315"/>
      <c r="R11" s="318"/>
      <c r="S11" s="315"/>
      <c r="T11" s="315"/>
      <c r="U11" s="315"/>
      <c r="V11" s="315"/>
      <c r="W11" s="315">
        <v>141</v>
      </c>
      <c r="X11" s="316">
        <f>Z11+AA11+AC11</f>
        <v>137</v>
      </c>
      <c r="Y11" s="317" t="str">
        <f>IF(W11&gt;=X11,"УРА!","ЛОЖЬ")</f>
        <v>УРА!</v>
      </c>
      <c r="Z11" s="315"/>
      <c r="AA11" s="319"/>
      <c r="AB11" s="315"/>
      <c r="AC11" s="315">
        <v>137</v>
      </c>
      <c r="AD11" s="315"/>
      <c r="AE11" s="315">
        <v>9</v>
      </c>
      <c r="AF11" s="315">
        <v>3</v>
      </c>
      <c r="AG11" s="315"/>
      <c r="AH11" s="315"/>
      <c r="AI11" s="315"/>
      <c r="AJ11" s="315"/>
      <c r="AK11" s="315"/>
      <c r="AL11" s="315"/>
      <c r="AM11" s="315"/>
      <c r="AN11" s="320">
        <f>AP11+AQ11+AS11</f>
        <v>0</v>
      </c>
      <c r="AO11" s="321" t="str">
        <f>IF(AM11&gt;=AN11,"УРА!","ЛОЖЬ")</f>
        <v>УРА!</v>
      </c>
      <c r="AP11" s="315"/>
      <c r="AQ11" s="315"/>
      <c r="AR11" s="315"/>
      <c r="AS11" s="315"/>
      <c r="AT11" s="315"/>
      <c r="AU11" s="315"/>
      <c r="AV11" s="315"/>
      <c r="AW11" s="315"/>
      <c r="AX11" s="364"/>
      <c r="AY11" s="315"/>
      <c r="AZ11" s="315"/>
      <c r="BA11" s="315"/>
      <c r="BB11" s="315"/>
      <c r="BC11" s="315">
        <v>177</v>
      </c>
      <c r="BD11" s="316">
        <f>BF11+BG11+BI11</f>
        <v>5</v>
      </c>
      <c r="BE11" s="317" t="str">
        <f>IF(BC11&gt;=BD11,"УРА!","ЛОЖЬ")</f>
        <v>УРА!</v>
      </c>
      <c r="BF11" s="315"/>
      <c r="BG11" s="315"/>
      <c r="BH11" s="315"/>
      <c r="BI11" s="315">
        <v>5</v>
      </c>
      <c r="BJ11" s="315"/>
      <c r="BK11" s="315">
        <v>353</v>
      </c>
      <c r="BL11" s="315">
        <v>41</v>
      </c>
      <c r="BM11" s="315"/>
      <c r="BN11" s="315">
        <v>254</v>
      </c>
      <c r="BO11" s="322"/>
      <c r="BP11" s="322"/>
      <c r="BQ11" s="322"/>
      <c r="BR11" s="322"/>
      <c r="BS11" s="322"/>
      <c r="BT11" s="316">
        <f>BV11+BW11+BY11</f>
        <v>0</v>
      </c>
      <c r="BU11" s="317" t="str">
        <f>IF(BS11&gt;=BT11,"УРА!","ЛОЖЬ")</f>
        <v>УРА!</v>
      </c>
      <c r="BV11" s="322"/>
      <c r="BW11" s="322"/>
      <c r="BX11" s="322"/>
      <c r="BY11" s="322"/>
      <c r="BZ11" s="322"/>
      <c r="CA11" s="322"/>
      <c r="CB11" s="322"/>
      <c r="CC11" s="322"/>
      <c r="CD11" s="322"/>
      <c r="CE11" s="322"/>
      <c r="CF11" s="322"/>
      <c r="CG11" s="322"/>
      <c r="CH11" s="322"/>
      <c r="CI11" s="322"/>
      <c r="CJ11" s="316">
        <f>CL11+CM11+CO11</f>
        <v>0</v>
      </c>
      <c r="CK11" s="317" t="str">
        <f>IF(CI11&gt;=CJ11,"УРА!","ЛОЖЬ")</f>
        <v>УРА!</v>
      </c>
      <c r="CL11" s="322"/>
      <c r="CM11" s="322"/>
      <c r="CN11" s="322"/>
      <c r="CO11" s="322"/>
      <c r="CP11" s="322"/>
      <c r="CQ11" s="322"/>
      <c r="CR11" s="322"/>
      <c r="CS11" s="322"/>
      <c r="CT11" s="322"/>
      <c r="CU11" s="322"/>
      <c r="CV11" s="322"/>
      <c r="CW11" s="322"/>
      <c r="CX11" s="322"/>
      <c r="CY11" s="322"/>
      <c r="CZ11" s="316"/>
      <c r="DA11" s="317" t="str">
        <f>IF(CY11&gt;=CZ11,"УРА!","ЛОЖЬ")</f>
        <v>УРА!</v>
      </c>
      <c r="DB11" s="322"/>
      <c r="DC11" s="322"/>
      <c r="DD11" s="322"/>
      <c r="DE11" s="322"/>
      <c r="DF11" s="322"/>
      <c r="DG11" s="322"/>
      <c r="DH11" s="322"/>
      <c r="DI11" s="322"/>
      <c r="DJ11" s="322"/>
      <c r="DK11" s="315">
        <v>0</v>
      </c>
      <c r="DL11" s="315">
        <v>0</v>
      </c>
      <c r="DM11" s="315">
        <v>0</v>
      </c>
      <c r="DN11" s="315">
        <v>0</v>
      </c>
      <c r="DO11" s="315"/>
      <c r="DP11" s="316">
        <f>DR11+DS11+DU11</f>
        <v>0</v>
      </c>
      <c r="DQ11" s="317" t="str">
        <f>IF(DO11&gt;=DP11,"УРА!","ЛОЖЬ")</f>
        <v>УРА!</v>
      </c>
      <c r="DR11" s="319"/>
      <c r="DS11" s="319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6">
        <f>EH11+EI11+EK11</f>
        <v>0</v>
      </c>
      <c r="EG11" s="317" t="str">
        <f>IF(EE11&gt;=EF11,"УРА!","ЛОЖЬ")</f>
        <v>УРА!</v>
      </c>
      <c r="EH11" s="315"/>
      <c r="EI11" s="315"/>
      <c r="EJ11" s="315"/>
      <c r="EK11" s="315"/>
      <c r="EL11" s="315"/>
      <c r="EM11" s="315"/>
      <c r="EN11" s="315"/>
      <c r="EO11" s="315"/>
      <c r="EP11" s="315"/>
      <c r="EQ11" s="363">
        <f t="shared" ref="EQ11:EV13" si="66">AY11+BO11</f>
        <v>0</v>
      </c>
      <c r="ER11" s="363">
        <f t="shared" si="66"/>
        <v>0</v>
      </c>
      <c r="ES11" s="363">
        <f t="shared" si="66"/>
        <v>0</v>
      </c>
      <c r="ET11" s="363">
        <f t="shared" si="66"/>
        <v>0</v>
      </c>
      <c r="EU11" s="343">
        <f t="shared" si="66"/>
        <v>177</v>
      </c>
      <c r="EV11" s="363">
        <f t="shared" si="66"/>
        <v>5</v>
      </c>
      <c r="EW11" s="317" t="str">
        <f>IF(EU11&gt;=EV11,"УРА!","ЛОЖЬ")</f>
        <v>УРА!</v>
      </c>
      <c r="EX11" s="363">
        <f t="shared" ref="EX11:FC11" si="67">BF11+BV11</f>
        <v>0</v>
      </c>
      <c r="EY11" s="363">
        <f t="shared" si="67"/>
        <v>0</v>
      </c>
      <c r="EZ11" s="363">
        <f t="shared" si="67"/>
        <v>0</v>
      </c>
      <c r="FA11" s="363">
        <f t="shared" si="67"/>
        <v>5</v>
      </c>
      <c r="FB11" s="363">
        <f t="shared" si="67"/>
        <v>0</v>
      </c>
      <c r="FC11" s="363">
        <f t="shared" si="67"/>
        <v>353</v>
      </c>
      <c r="FD11" s="363">
        <f>FF11+FH11</f>
        <v>295</v>
      </c>
      <c r="FE11" s="317" t="str">
        <f>IF(FC11&gt;=FD11,"УРА!","ЛОЖЬ")</f>
        <v>УРА!</v>
      </c>
      <c r="FF11" s="363">
        <f t="shared" ref="FF11:FH13" si="68">BL11+CB11</f>
        <v>41</v>
      </c>
      <c r="FG11" s="363">
        <f t="shared" si="68"/>
        <v>0</v>
      </c>
      <c r="FH11" s="363">
        <f t="shared" si="68"/>
        <v>254</v>
      </c>
      <c r="FI11" s="354">
        <f>B11+S11+AI11+AY11+BO11+CE11+CU11+DK11+EA11</f>
        <v>0</v>
      </c>
      <c r="FJ11" s="354">
        <f>FL11+FM11+FN11</f>
        <v>0</v>
      </c>
      <c r="FK11" s="317" t="str">
        <f>IF(FI11&gt;=FJ11,"УРА!","ЛОЖЬ")</f>
        <v>УРА!</v>
      </c>
      <c r="FL11" s="354">
        <f t="shared" ref="FL11:FO13" si="69">C11+T11+AJ11+AZ11+BP11+CF11+CV11++DL11+EB11</f>
        <v>0</v>
      </c>
      <c r="FM11" s="354">
        <f t="shared" si="69"/>
        <v>0</v>
      </c>
      <c r="FN11" s="354">
        <f t="shared" si="69"/>
        <v>0</v>
      </c>
      <c r="FO11" s="354">
        <f t="shared" si="69"/>
        <v>318</v>
      </c>
      <c r="FP11" s="316">
        <f>FR11+FS11+FU11</f>
        <v>142</v>
      </c>
      <c r="FQ11" s="317" t="str">
        <f>IF(FO11&gt;=FP11,"УРА!","ЛОЖЬ")</f>
        <v>УРА!</v>
      </c>
      <c r="FR11" s="354">
        <f t="shared" ref="FR11:FW13" si="70">I11+Z11+AP11+BF11+BV11+CL11+DB11+DR11+EH11</f>
        <v>0</v>
      </c>
      <c r="FS11" s="354">
        <f t="shared" si="70"/>
        <v>0</v>
      </c>
      <c r="FT11" s="354">
        <f t="shared" si="70"/>
        <v>0</v>
      </c>
      <c r="FU11" s="354">
        <f t="shared" si="70"/>
        <v>142</v>
      </c>
      <c r="FV11" s="354">
        <f t="shared" si="70"/>
        <v>0</v>
      </c>
      <c r="FW11" s="354">
        <f t="shared" si="70"/>
        <v>362</v>
      </c>
      <c r="FX11" s="363">
        <f>FZ11+GB11</f>
        <v>298</v>
      </c>
      <c r="FY11" s="317" t="str">
        <f>IF(FW11&gt;=FX11,"УРА!","ЛОЖЬ")</f>
        <v>УРА!</v>
      </c>
      <c r="FZ11" s="354">
        <f t="shared" ref="FZ11:GB13" si="71">O11+AF11+AV11+BL11+CB11+CR11+DH11+DX11+EN11</f>
        <v>44</v>
      </c>
      <c r="GA11" s="354">
        <f t="shared" si="71"/>
        <v>0</v>
      </c>
      <c r="GB11" s="354">
        <f t="shared" si="71"/>
        <v>254</v>
      </c>
      <c r="GC11" s="354">
        <f t="shared" ref="GC11:GG13" si="72">B11+EA11</f>
        <v>0</v>
      </c>
      <c r="GD11" s="354">
        <f t="shared" si="72"/>
        <v>0</v>
      </c>
      <c r="GE11" s="354">
        <f t="shared" si="72"/>
        <v>0</v>
      </c>
      <c r="GF11" s="354">
        <f t="shared" si="72"/>
        <v>0</v>
      </c>
      <c r="GG11" s="354">
        <f t="shared" si="72"/>
        <v>0</v>
      </c>
      <c r="GH11" s="354">
        <f t="shared" ref="GH11:GP13" si="73">I11+EH11</f>
        <v>0</v>
      </c>
      <c r="GI11" s="354">
        <f t="shared" si="73"/>
        <v>0</v>
      </c>
      <c r="GJ11" s="354">
        <f t="shared" si="73"/>
        <v>0</v>
      </c>
      <c r="GK11" s="354">
        <f t="shared" si="73"/>
        <v>0</v>
      </c>
      <c r="GL11" s="354">
        <f t="shared" si="73"/>
        <v>0</v>
      </c>
      <c r="GM11" s="354">
        <f t="shared" si="73"/>
        <v>0</v>
      </c>
      <c r="GN11" s="354">
        <f t="shared" si="73"/>
        <v>0</v>
      </c>
      <c r="GO11" s="354">
        <f t="shared" si="73"/>
        <v>0</v>
      </c>
      <c r="GP11" s="354">
        <f t="shared" si="73"/>
        <v>0</v>
      </c>
    </row>
    <row r="12" spans="1:198" s="323" customFormat="1" ht="13.5" customHeight="1">
      <c r="A12" s="313" t="s">
        <v>343</v>
      </c>
      <c r="B12" s="314"/>
      <c r="C12" s="315"/>
      <c r="D12" s="315"/>
      <c r="E12" s="315"/>
      <c r="F12" s="315"/>
      <c r="G12" s="316">
        <f t="shared" ref="G12:G17" si="74">I12+J12+L12</f>
        <v>0</v>
      </c>
      <c r="H12" s="317" t="str">
        <f>IF(F12&gt;=G12,"УРА!","ЛОЖЬ")</f>
        <v>УРА!</v>
      </c>
      <c r="I12" s="315"/>
      <c r="J12" s="315"/>
      <c r="K12" s="315"/>
      <c r="L12" s="315"/>
      <c r="M12" s="315"/>
      <c r="N12" s="315"/>
      <c r="O12" s="315"/>
      <c r="P12" s="315"/>
      <c r="Q12" s="315"/>
      <c r="R12" s="318"/>
      <c r="S12" s="315"/>
      <c r="T12" s="315"/>
      <c r="U12" s="315"/>
      <c r="V12" s="315"/>
      <c r="W12" s="319">
        <v>248</v>
      </c>
      <c r="X12" s="316">
        <f>Z12+AA12+AC12</f>
        <v>242</v>
      </c>
      <c r="Y12" s="317" t="str">
        <f>IF(W12&gt;=X12,"УРА!","ЛОЖЬ")</f>
        <v>УРА!</v>
      </c>
      <c r="Z12" s="315"/>
      <c r="AA12" s="319">
        <v>25</v>
      </c>
      <c r="AB12" s="315"/>
      <c r="AC12" s="315">
        <v>217</v>
      </c>
      <c r="AD12" s="315">
        <v>25</v>
      </c>
      <c r="AE12" s="315">
        <v>84</v>
      </c>
      <c r="AF12" s="315">
        <v>27</v>
      </c>
      <c r="AG12" s="315"/>
      <c r="AH12" s="315"/>
      <c r="AI12" s="315"/>
      <c r="AJ12" s="315"/>
      <c r="AK12" s="315"/>
      <c r="AL12" s="315"/>
      <c r="AM12" s="319"/>
      <c r="AN12" s="320">
        <f>AP12+AQ12+AS12</f>
        <v>0</v>
      </c>
      <c r="AO12" s="321" t="str">
        <f>IF(AM12&gt;=AN12,"УРА!","ЛОЖЬ")</f>
        <v>УРА!</v>
      </c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>
        <v>380</v>
      </c>
      <c r="BD12" s="316">
        <f>BF12+BG12+BI12</f>
        <v>371</v>
      </c>
      <c r="BE12" s="317" t="str">
        <f>IF(BC12&gt;=BD12,"УРА!","ЛОЖЬ")</f>
        <v>УРА!</v>
      </c>
      <c r="BF12" s="315"/>
      <c r="BG12" s="315">
        <v>317</v>
      </c>
      <c r="BH12" s="315"/>
      <c r="BI12" s="315">
        <v>54</v>
      </c>
      <c r="BJ12" s="315"/>
      <c r="BK12" s="315">
        <v>496</v>
      </c>
      <c r="BL12" s="315">
        <v>142</v>
      </c>
      <c r="BM12" s="315"/>
      <c r="BN12" s="315">
        <v>190</v>
      </c>
      <c r="BO12" s="322"/>
      <c r="BP12" s="322"/>
      <c r="BQ12" s="322"/>
      <c r="BR12" s="322"/>
      <c r="BS12" s="322"/>
      <c r="BT12" s="316">
        <f>BV12+BW12+BY12</f>
        <v>0</v>
      </c>
      <c r="BU12" s="317" t="str">
        <f>IF(BS12&gt;=BT12,"УРА!","ЛОЖЬ")</f>
        <v>УРА!</v>
      </c>
      <c r="BV12" s="322"/>
      <c r="BW12" s="322"/>
      <c r="BX12" s="322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16">
        <f>CL12+CM12+CO12</f>
        <v>0</v>
      </c>
      <c r="CK12" s="317" t="str">
        <f>IF(CI12&gt;=CJ12,"УРА!","ЛОЖЬ")</f>
        <v>УРА!</v>
      </c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322"/>
      <c r="CW12" s="322"/>
      <c r="CX12" s="322"/>
      <c r="CY12" s="322"/>
      <c r="CZ12" s="316"/>
      <c r="DA12" s="317" t="str">
        <f>IF(CY12&gt;=CZ12,"УРА!","ЛОЖЬ")</f>
        <v>УРА!</v>
      </c>
      <c r="DB12" s="322"/>
      <c r="DC12" s="322"/>
      <c r="DD12" s="322"/>
      <c r="DE12" s="322"/>
      <c r="DF12" s="322"/>
      <c r="DG12" s="322"/>
      <c r="DH12" s="322"/>
      <c r="DI12" s="322"/>
      <c r="DJ12" s="322"/>
      <c r="DK12" s="315">
        <v>0</v>
      </c>
      <c r="DL12" s="315">
        <v>0</v>
      </c>
      <c r="DM12" s="315">
        <v>0</v>
      </c>
      <c r="DN12" s="315">
        <v>0</v>
      </c>
      <c r="DO12" s="315"/>
      <c r="DP12" s="316">
        <f>DR12+DS12+DU12</f>
        <v>0</v>
      </c>
      <c r="DQ12" s="317" t="str">
        <f>IF(DO12&gt;=DP12,"УРА!","ЛОЖЬ")</f>
        <v>УРА!</v>
      </c>
      <c r="DR12" s="315"/>
      <c r="DS12" s="315"/>
      <c r="DT12" s="315"/>
      <c r="DU12" s="315"/>
      <c r="DV12" s="315"/>
      <c r="DW12" s="315">
        <v>37</v>
      </c>
      <c r="DX12" s="315">
        <v>14</v>
      </c>
      <c r="DY12" s="315"/>
      <c r="DZ12" s="315"/>
      <c r="EA12" s="314"/>
      <c r="EB12" s="315"/>
      <c r="EC12" s="315"/>
      <c r="ED12" s="315"/>
      <c r="EE12" s="315"/>
      <c r="EF12" s="316">
        <f>EH12+EI12+EK12</f>
        <v>0</v>
      </c>
      <c r="EG12" s="317" t="str">
        <f>IF(EE12&gt;=EF12,"УРА!","ЛОЖЬ")</f>
        <v>УРА!</v>
      </c>
      <c r="EH12" s="315"/>
      <c r="EI12" s="315"/>
      <c r="EJ12" s="315"/>
      <c r="EK12" s="315"/>
      <c r="EL12" s="315"/>
      <c r="EM12" s="315"/>
      <c r="EN12" s="315"/>
      <c r="EO12" s="315"/>
      <c r="EP12" s="315"/>
      <c r="EQ12" s="363">
        <f t="shared" si="66"/>
        <v>0</v>
      </c>
      <c r="ER12" s="363">
        <f t="shared" si="66"/>
        <v>0</v>
      </c>
      <c r="ES12" s="363">
        <f t="shared" si="66"/>
        <v>0</v>
      </c>
      <c r="ET12" s="363">
        <f t="shared" si="66"/>
        <v>0</v>
      </c>
      <c r="EU12" s="343">
        <f t="shared" si="66"/>
        <v>380</v>
      </c>
      <c r="EV12" s="363">
        <f t="shared" si="66"/>
        <v>371</v>
      </c>
      <c r="EW12" s="317" t="str">
        <f>IF(EU12&gt;=EV12,"УРА!","ЛОЖЬ")</f>
        <v>УРА!</v>
      </c>
      <c r="EX12" s="363">
        <f t="shared" ref="EX12:FC12" si="75">BF12+BV12</f>
        <v>0</v>
      </c>
      <c r="EY12" s="363">
        <f t="shared" si="75"/>
        <v>317</v>
      </c>
      <c r="EZ12" s="363">
        <f t="shared" si="75"/>
        <v>0</v>
      </c>
      <c r="FA12" s="363">
        <f t="shared" si="75"/>
        <v>54</v>
      </c>
      <c r="FB12" s="363">
        <f t="shared" si="75"/>
        <v>0</v>
      </c>
      <c r="FC12" s="363">
        <f t="shared" si="75"/>
        <v>496</v>
      </c>
      <c r="FD12" s="363">
        <f>FF12+FH12</f>
        <v>332</v>
      </c>
      <c r="FE12" s="317" t="str">
        <f>IF(FC12&gt;=FD12,"УРА!","ЛОЖЬ")</f>
        <v>УРА!</v>
      </c>
      <c r="FF12" s="363">
        <f t="shared" si="68"/>
        <v>142</v>
      </c>
      <c r="FG12" s="363">
        <f t="shared" si="68"/>
        <v>0</v>
      </c>
      <c r="FH12" s="363">
        <f t="shared" si="68"/>
        <v>190</v>
      </c>
      <c r="FI12" s="354">
        <f>B12+S12+AI12+AY12+BO12+CE12+CU12+DK12+EA12</f>
        <v>0</v>
      </c>
      <c r="FJ12" s="354">
        <f>FL12+FM12+FN12</f>
        <v>0</v>
      </c>
      <c r="FK12" s="317" t="str">
        <f>IF(FI12&gt;=FJ12,"УРА!","ЛОЖЬ")</f>
        <v>УРА!</v>
      </c>
      <c r="FL12" s="354">
        <f t="shared" si="69"/>
        <v>0</v>
      </c>
      <c r="FM12" s="354">
        <f t="shared" si="69"/>
        <v>0</v>
      </c>
      <c r="FN12" s="354">
        <f t="shared" si="69"/>
        <v>0</v>
      </c>
      <c r="FO12" s="354">
        <f t="shared" si="69"/>
        <v>628</v>
      </c>
      <c r="FP12" s="316">
        <f>FR12+FS12+FU12</f>
        <v>613</v>
      </c>
      <c r="FQ12" s="317" t="str">
        <f>IF(FO12&gt;=FP12,"УРА!","ЛОЖЬ")</f>
        <v>УРА!</v>
      </c>
      <c r="FR12" s="354">
        <f t="shared" si="70"/>
        <v>0</v>
      </c>
      <c r="FS12" s="354">
        <f t="shared" si="70"/>
        <v>342</v>
      </c>
      <c r="FT12" s="354">
        <f t="shared" si="70"/>
        <v>0</v>
      </c>
      <c r="FU12" s="354">
        <f t="shared" si="70"/>
        <v>271</v>
      </c>
      <c r="FV12" s="354">
        <f t="shared" si="70"/>
        <v>25</v>
      </c>
      <c r="FW12" s="354">
        <f t="shared" si="70"/>
        <v>617</v>
      </c>
      <c r="FX12" s="363">
        <f>FZ12+GB12</f>
        <v>373</v>
      </c>
      <c r="FY12" s="317" t="str">
        <f>IF(FW12&gt;=FX12,"УРА!","ЛОЖЬ")</f>
        <v>УРА!</v>
      </c>
      <c r="FZ12" s="354">
        <f t="shared" si="71"/>
        <v>183</v>
      </c>
      <c r="GA12" s="354">
        <f t="shared" si="71"/>
        <v>0</v>
      </c>
      <c r="GB12" s="354">
        <f t="shared" si="71"/>
        <v>190</v>
      </c>
      <c r="GC12" s="354">
        <f t="shared" si="72"/>
        <v>0</v>
      </c>
      <c r="GD12" s="354">
        <f t="shared" si="72"/>
        <v>0</v>
      </c>
      <c r="GE12" s="354">
        <f t="shared" si="72"/>
        <v>0</v>
      </c>
      <c r="GF12" s="354">
        <f t="shared" si="72"/>
        <v>0</v>
      </c>
      <c r="GG12" s="354">
        <f t="shared" si="72"/>
        <v>0</v>
      </c>
      <c r="GH12" s="354">
        <f t="shared" si="73"/>
        <v>0</v>
      </c>
      <c r="GI12" s="354">
        <f t="shared" si="73"/>
        <v>0</v>
      </c>
      <c r="GJ12" s="354">
        <f t="shared" si="73"/>
        <v>0</v>
      </c>
      <c r="GK12" s="354">
        <f t="shared" si="73"/>
        <v>0</v>
      </c>
      <c r="GL12" s="354">
        <f t="shared" si="73"/>
        <v>0</v>
      </c>
      <c r="GM12" s="354">
        <f t="shared" si="73"/>
        <v>0</v>
      </c>
      <c r="GN12" s="354">
        <f t="shared" si="73"/>
        <v>0</v>
      </c>
      <c r="GO12" s="354">
        <f t="shared" si="73"/>
        <v>0</v>
      </c>
      <c r="GP12" s="354">
        <f t="shared" si="73"/>
        <v>0</v>
      </c>
    </row>
    <row r="13" spans="1:198" s="323" customFormat="1" ht="13.5" customHeight="1">
      <c r="A13" s="353" t="s">
        <v>344</v>
      </c>
      <c r="B13" s="361"/>
      <c r="C13" s="359"/>
      <c r="D13" s="359"/>
      <c r="E13" s="359"/>
      <c r="F13" s="359"/>
      <c r="G13" s="320">
        <f t="shared" si="74"/>
        <v>0</v>
      </c>
      <c r="H13" s="317" t="str">
        <f t="shared" ref="H13:H40" si="76">IF(F13&gt;=G13,"УРА!","ЛОЖЬ")</f>
        <v>УРА!</v>
      </c>
      <c r="I13" s="359"/>
      <c r="J13" s="359"/>
      <c r="K13" s="359"/>
      <c r="L13" s="359"/>
      <c r="M13" s="359"/>
      <c r="N13" s="359"/>
      <c r="O13" s="359"/>
      <c r="P13" s="359"/>
      <c r="Q13" s="359"/>
      <c r="R13" s="362"/>
      <c r="S13" s="359"/>
      <c r="T13" s="359"/>
      <c r="U13" s="359"/>
      <c r="V13" s="359"/>
      <c r="W13" s="359"/>
      <c r="X13" s="320">
        <f>Z13+AA13+AC13</f>
        <v>0</v>
      </c>
      <c r="Y13" s="321" t="str">
        <f>IF(W13&gt;=X13,"УРА!","ЛОЖЬ")</f>
        <v>УРА!</v>
      </c>
      <c r="Z13" s="359"/>
      <c r="AA13" s="361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20">
        <f>AP13+AQ13+AS13</f>
        <v>0</v>
      </c>
      <c r="AO13" s="321" t="str">
        <f>IF(AM13&gt;=AN13,"УРА!","ЛОЖЬ")</f>
        <v>УРА!</v>
      </c>
      <c r="AP13" s="359"/>
      <c r="AQ13" s="359"/>
      <c r="AR13" s="359"/>
      <c r="AS13" s="361"/>
      <c r="AT13" s="361"/>
      <c r="AU13" s="361"/>
      <c r="AV13" s="359"/>
      <c r="AW13" s="359"/>
      <c r="AX13" s="359"/>
      <c r="AY13" s="359"/>
      <c r="AZ13" s="359"/>
      <c r="BA13" s="359"/>
      <c r="BB13" s="359"/>
      <c r="BC13" s="361"/>
      <c r="BD13" s="320">
        <f>BF13+BG13+BI13</f>
        <v>0</v>
      </c>
      <c r="BE13" s="321" t="str">
        <f>IF(BC13&gt;=BD13,"УРА!","ЛОЖЬ")</f>
        <v>УРА!</v>
      </c>
      <c r="BF13" s="361"/>
      <c r="BG13" s="361"/>
      <c r="BH13" s="361"/>
      <c r="BI13" s="361"/>
      <c r="BJ13" s="359"/>
      <c r="BK13" s="359"/>
      <c r="BL13" s="359"/>
      <c r="BM13" s="359"/>
      <c r="BN13" s="359"/>
      <c r="BO13" s="360"/>
      <c r="BP13" s="360"/>
      <c r="BQ13" s="360"/>
      <c r="BR13" s="360"/>
      <c r="BS13" s="360"/>
      <c r="BT13" s="320">
        <f>BV13+BW13+BY13</f>
        <v>0</v>
      </c>
      <c r="BU13" s="321" t="str">
        <f>IF(BS13&gt;=BT13,"УРА!","ЛОЖЬ")</f>
        <v>УРА!</v>
      </c>
      <c r="BV13" s="360"/>
      <c r="BW13" s="360"/>
      <c r="BX13" s="360"/>
      <c r="BY13" s="360"/>
      <c r="BZ13" s="360"/>
      <c r="CA13" s="360"/>
      <c r="CB13" s="360"/>
      <c r="CC13" s="360"/>
      <c r="CD13" s="360"/>
      <c r="CE13" s="360"/>
      <c r="CF13" s="360"/>
      <c r="CG13" s="360"/>
      <c r="CH13" s="360"/>
      <c r="CI13" s="360"/>
      <c r="CJ13" s="320">
        <f>CL13+CM13+CO13</f>
        <v>0</v>
      </c>
      <c r="CK13" s="321" t="str">
        <f>IF(CI13&gt;=CJ13,"УРА!","ЛОЖЬ")</f>
        <v>УРА!</v>
      </c>
      <c r="CL13" s="360"/>
      <c r="CM13" s="360"/>
      <c r="CN13" s="360"/>
      <c r="CO13" s="360"/>
      <c r="CP13" s="360"/>
      <c r="CQ13" s="360"/>
      <c r="CR13" s="360"/>
      <c r="CS13" s="360"/>
      <c r="CT13" s="360"/>
      <c r="CU13" s="360"/>
      <c r="CV13" s="360"/>
      <c r="CW13" s="360"/>
      <c r="CX13" s="360"/>
      <c r="CY13" s="360"/>
      <c r="CZ13" s="320"/>
      <c r="DA13" s="321" t="str">
        <f>IF(CY13&gt;=CZ13,"УРА!","ЛОЖЬ")</f>
        <v>УРА!</v>
      </c>
      <c r="DB13" s="360"/>
      <c r="DC13" s="360"/>
      <c r="DD13" s="360"/>
      <c r="DE13" s="360"/>
      <c r="DF13" s="360"/>
      <c r="DG13" s="360"/>
      <c r="DH13" s="360"/>
      <c r="DI13" s="360"/>
      <c r="DJ13" s="360"/>
      <c r="DK13" s="359">
        <v>0</v>
      </c>
      <c r="DL13" s="359">
        <v>0</v>
      </c>
      <c r="DM13" s="359">
        <v>0</v>
      </c>
      <c r="DN13" s="359">
        <v>0</v>
      </c>
      <c r="DO13" s="359"/>
      <c r="DP13" s="316">
        <f>DR13+DS13+DU13</f>
        <v>0</v>
      </c>
      <c r="DQ13" s="317" t="str">
        <f>IF(DO13&gt;=DP13,"УРА!","ЛОЖЬ")</f>
        <v>УРА!</v>
      </c>
      <c r="DR13" s="359"/>
      <c r="DS13" s="359"/>
      <c r="DT13" s="359"/>
      <c r="DU13" s="359"/>
      <c r="DV13" s="359"/>
      <c r="DW13" s="359"/>
      <c r="DX13" s="359"/>
      <c r="DY13" s="359"/>
      <c r="DZ13" s="359"/>
      <c r="EA13" s="359"/>
      <c r="EB13" s="359"/>
      <c r="EC13" s="359"/>
      <c r="ED13" s="359"/>
      <c r="EE13" s="359"/>
      <c r="EF13" s="320">
        <f>EH13+EI13+EK13</f>
        <v>0</v>
      </c>
      <c r="EG13" s="317" t="str">
        <f>IF(EE13&gt;=EF13,"УРА!","ЛОЖЬ")</f>
        <v>УРА!</v>
      </c>
      <c r="EH13" s="359"/>
      <c r="EI13" s="359"/>
      <c r="EJ13" s="359"/>
      <c r="EK13" s="359"/>
      <c r="EL13" s="359"/>
      <c r="EM13" s="359"/>
      <c r="EN13" s="359"/>
      <c r="EO13" s="359"/>
      <c r="EP13" s="359"/>
      <c r="EQ13" s="343">
        <f t="shared" si="66"/>
        <v>0</v>
      </c>
      <c r="ER13" s="343">
        <f t="shared" si="66"/>
        <v>0</v>
      </c>
      <c r="ES13" s="343">
        <f t="shared" si="66"/>
        <v>0</v>
      </c>
      <c r="ET13" s="343">
        <f t="shared" si="66"/>
        <v>0</v>
      </c>
      <c r="EU13" s="343">
        <f t="shared" si="66"/>
        <v>0</v>
      </c>
      <c r="EV13" s="363">
        <f t="shared" si="66"/>
        <v>0</v>
      </c>
      <c r="EW13" s="317" t="str">
        <f>IF(EU13&gt;=EV13,"УРА!","ЛОЖЬ")</f>
        <v>УРА!</v>
      </c>
      <c r="EX13" s="363">
        <f t="shared" ref="EX13:FC13" si="77">BF13+BV13</f>
        <v>0</v>
      </c>
      <c r="EY13" s="363">
        <f t="shared" si="77"/>
        <v>0</v>
      </c>
      <c r="EZ13" s="363">
        <f t="shared" si="77"/>
        <v>0</v>
      </c>
      <c r="FA13" s="363">
        <f t="shared" si="77"/>
        <v>0</v>
      </c>
      <c r="FB13" s="343">
        <f t="shared" si="77"/>
        <v>0</v>
      </c>
      <c r="FC13" s="363">
        <f t="shared" si="77"/>
        <v>0</v>
      </c>
      <c r="FD13" s="363">
        <f>FF13+FH13</f>
        <v>0</v>
      </c>
      <c r="FE13" s="321" t="str">
        <f>IF(FC13&gt;=FD13,"УРА!","ЛОЖЬ")</f>
        <v>УРА!</v>
      </c>
      <c r="FF13" s="343">
        <f t="shared" si="68"/>
        <v>0</v>
      </c>
      <c r="FG13" s="343">
        <f t="shared" si="68"/>
        <v>0</v>
      </c>
      <c r="FH13" s="343">
        <f t="shared" si="68"/>
        <v>0</v>
      </c>
      <c r="FI13" s="342">
        <f>B13+S12+AI13+AY13+BO13+CE13+CU13+DK13+EA13</f>
        <v>0</v>
      </c>
      <c r="FJ13" s="342">
        <f>FL13+FM13+FN13</f>
        <v>0</v>
      </c>
      <c r="FK13" s="321" t="str">
        <f>IF(FI13&gt;=FJ13,"УРА!","ЛОЖЬ")</f>
        <v>УРА!</v>
      </c>
      <c r="FL13" s="342">
        <f t="shared" si="69"/>
        <v>0</v>
      </c>
      <c r="FM13" s="342">
        <f t="shared" si="69"/>
        <v>0</v>
      </c>
      <c r="FN13" s="342">
        <f t="shared" si="69"/>
        <v>0</v>
      </c>
      <c r="FO13" s="342">
        <f t="shared" si="69"/>
        <v>0</v>
      </c>
      <c r="FP13" s="320">
        <f>FR13+FS13+FU13</f>
        <v>0</v>
      </c>
      <c r="FQ13" s="321" t="str">
        <f>IF(FO13&gt;=FP13,"УРА!","ЛОЖЬ")</f>
        <v>УРА!</v>
      </c>
      <c r="FR13" s="342">
        <f t="shared" si="70"/>
        <v>0</v>
      </c>
      <c r="FS13" s="342">
        <f t="shared" si="70"/>
        <v>0</v>
      </c>
      <c r="FT13" s="342">
        <f t="shared" si="70"/>
        <v>0</v>
      </c>
      <c r="FU13" s="342">
        <f t="shared" si="70"/>
        <v>0</v>
      </c>
      <c r="FV13" s="342">
        <f t="shared" si="70"/>
        <v>0</v>
      </c>
      <c r="FW13" s="342">
        <f t="shared" si="70"/>
        <v>0</v>
      </c>
      <c r="FX13" s="343">
        <f>FZ13+GB13</f>
        <v>0</v>
      </c>
      <c r="FY13" s="321" t="str">
        <f>IF(FW13&gt;=FX13,"УРА!","ЛОЖЬ")</f>
        <v>УРА!</v>
      </c>
      <c r="FZ13" s="342">
        <f t="shared" si="71"/>
        <v>0</v>
      </c>
      <c r="GA13" s="342">
        <f t="shared" si="71"/>
        <v>0</v>
      </c>
      <c r="GB13" s="342">
        <f t="shared" si="71"/>
        <v>0</v>
      </c>
      <c r="GC13" s="342">
        <f t="shared" si="72"/>
        <v>0</v>
      </c>
      <c r="GD13" s="342">
        <f t="shared" si="72"/>
        <v>0</v>
      </c>
      <c r="GE13" s="342">
        <f t="shared" si="72"/>
        <v>0</v>
      </c>
      <c r="GF13" s="342">
        <f t="shared" si="72"/>
        <v>0</v>
      </c>
      <c r="GG13" s="342">
        <f t="shared" si="72"/>
        <v>0</v>
      </c>
      <c r="GH13" s="342">
        <f t="shared" si="73"/>
        <v>0</v>
      </c>
      <c r="GI13" s="342">
        <f t="shared" si="73"/>
        <v>0</v>
      </c>
      <c r="GJ13" s="342">
        <f t="shared" si="73"/>
        <v>0</v>
      </c>
      <c r="GK13" s="342">
        <f t="shared" si="73"/>
        <v>0</v>
      </c>
      <c r="GL13" s="342">
        <f t="shared" si="73"/>
        <v>0</v>
      </c>
      <c r="GM13" s="342">
        <f t="shared" si="73"/>
        <v>0</v>
      </c>
      <c r="GN13" s="342">
        <f t="shared" si="73"/>
        <v>0</v>
      </c>
      <c r="GO13" s="342">
        <f t="shared" si="73"/>
        <v>0</v>
      </c>
      <c r="GP13" s="342">
        <f t="shared" si="73"/>
        <v>0</v>
      </c>
    </row>
    <row r="14" spans="1:198" s="323" customFormat="1" ht="13.5" customHeight="1">
      <c r="A14" s="353" t="s">
        <v>353</v>
      </c>
      <c r="B14" s="319"/>
      <c r="C14" s="315"/>
      <c r="D14" s="315"/>
      <c r="E14" s="315"/>
      <c r="F14" s="315"/>
      <c r="G14" s="320">
        <f t="shared" si="74"/>
        <v>0</v>
      </c>
      <c r="H14" s="317" t="str">
        <f t="shared" si="76"/>
        <v>УРА!</v>
      </c>
      <c r="I14" s="315"/>
      <c r="J14" s="315"/>
      <c r="K14" s="315"/>
      <c r="L14" s="315"/>
      <c r="M14" s="315"/>
      <c r="N14" s="315"/>
      <c r="O14" s="315"/>
      <c r="P14" s="315"/>
      <c r="Q14" s="315"/>
      <c r="R14" s="318"/>
      <c r="S14" s="315"/>
      <c r="T14" s="315"/>
      <c r="U14" s="315"/>
      <c r="V14" s="315"/>
      <c r="W14" s="315">
        <v>57.7</v>
      </c>
      <c r="X14" s="320">
        <f t="shared" ref="X14:X17" si="78">Z14+AA14+AC14</f>
        <v>57.7</v>
      </c>
      <c r="Y14" s="321" t="str">
        <f t="shared" ref="Y14:Y17" si="79">IF(W14&gt;=X14,"УРА!","ЛОЖЬ")</f>
        <v>УРА!</v>
      </c>
      <c r="Z14" s="315"/>
      <c r="AA14" s="319">
        <v>2.9</v>
      </c>
      <c r="AB14" s="315"/>
      <c r="AC14" s="315">
        <v>54.8</v>
      </c>
      <c r="AD14" s="315">
        <v>21.6</v>
      </c>
      <c r="AE14" s="315"/>
      <c r="AF14" s="315"/>
      <c r="AG14" s="315"/>
      <c r="AH14" s="315"/>
      <c r="AI14" s="315"/>
      <c r="AJ14" s="315"/>
      <c r="AK14" s="315"/>
      <c r="AL14" s="315"/>
      <c r="AM14" s="315"/>
      <c r="AN14" s="320">
        <f t="shared" si="59"/>
        <v>0</v>
      </c>
      <c r="AO14" s="321" t="str">
        <f t="shared" ref="AO14:AO17" si="80">IF(AM14&gt;=AN14,"УРА!","ЛОЖЬ")</f>
        <v>УРА!</v>
      </c>
      <c r="AP14" s="315"/>
      <c r="AQ14" s="315"/>
      <c r="AR14" s="315"/>
      <c r="AS14" s="319"/>
      <c r="AT14" s="319"/>
      <c r="AU14" s="319"/>
      <c r="AV14" s="315"/>
      <c r="AW14" s="315"/>
      <c r="AX14" s="315"/>
      <c r="AY14" s="315"/>
      <c r="AZ14" s="315"/>
      <c r="BA14" s="315"/>
      <c r="BB14" s="315"/>
      <c r="BC14" s="319">
        <v>263.39999999999998</v>
      </c>
      <c r="BD14" s="320">
        <f t="shared" ref="BD14:BD17" si="81">BF14+BG14+BI14</f>
        <v>159.4</v>
      </c>
      <c r="BE14" s="321" t="str">
        <f t="shared" ref="BE14:BE17" si="82">IF(BC14&gt;=BD14,"УРА!","ЛОЖЬ")</f>
        <v>УРА!</v>
      </c>
      <c r="BF14" s="319"/>
      <c r="BG14" s="319">
        <v>159.4</v>
      </c>
      <c r="BH14" s="319"/>
      <c r="BI14" s="319"/>
      <c r="BJ14" s="315"/>
      <c r="BK14" s="315"/>
      <c r="BL14" s="315"/>
      <c r="BM14" s="315"/>
      <c r="BN14" s="315"/>
      <c r="BO14" s="322"/>
      <c r="BP14" s="322"/>
      <c r="BQ14" s="322"/>
      <c r="BR14" s="322"/>
      <c r="BS14" s="322"/>
      <c r="BT14" s="320">
        <f t="shared" si="60"/>
        <v>0</v>
      </c>
      <c r="BU14" s="321" t="str">
        <f t="shared" ref="BU14:BU17" si="83">IF(BS14&gt;=BT14,"УРА!","ЛОЖЬ")</f>
        <v>УРА!</v>
      </c>
      <c r="BV14" s="322"/>
      <c r="BW14" s="322"/>
      <c r="BX14" s="322"/>
      <c r="BY14" s="322"/>
      <c r="BZ14" s="322"/>
      <c r="CA14" s="322"/>
      <c r="CB14" s="322"/>
      <c r="CC14" s="322"/>
      <c r="CD14" s="322"/>
      <c r="CE14" s="322"/>
      <c r="CF14" s="322"/>
      <c r="CG14" s="322"/>
      <c r="CH14" s="322"/>
      <c r="CI14" s="322"/>
      <c r="CJ14" s="320">
        <f t="shared" si="61"/>
        <v>0</v>
      </c>
      <c r="CK14" s="321" t="str">
        <f t="shared" ref="CK14:CK17" si="84">IF(CI14&gt;=CJ14,"УРА!","ЛОЖЬ")</f>
        <v>УРА!</v>
      </c>
      <c r="CL14" s="322"/>
      <c r="CM14" s="322"/>
      <c r="CN14" s="322"/>
      <c r="CO14" s="322"/>
      <c r="CP14" s="322"/>
      <c r="CQ14" s="322"/>
      <c r="CR14" s="322"/>
      <c r="CS14" s="322"/>
      <c r="CT14" s="322"/>
      <c r="CU14" s="322"/>
      <c r="CV14" s="322"/>
      <c r="CW14" s="322"/>
      <c r="CX14" s="322"/>
      <c r="CY14" s="322"/>
      <c r="CZ14" s="320"/>
      <c r="DA14" s="321" t="str">
        <f t="shared" ref="DA14:DA17" si="85">IF(CY14&gt;=CZ14,"УРА!","ЛОЖЬ")</f>
        <v>УРА!</v>
      </c>
      <c r="DB14" s="322"/>
      <c r="DC14" s="322"/>
      <c r="DD14" s="322"/>
      <c r="DE14" s="322"/>
      <c r="DF14" s="322"/>
      <c r="DG14" s="322"/>
      <c r="DH14" s="322"/>
      <c r="DI14" s="322"/>
      <c r="DJ14" s="322"/>
      <c r="DK14" s="315"/>
      <c r="DL14" s="315"/>
      <c r="DM14" s="315"/>
      <c r="DN14" s="315"/>
      <c r="DO14" s="315"/>
      <c r="DP14" s="316">
        <f t="shared" si="10"/>
        <v>0</v>
      </c>
      <c r="DQ14" s="317" t="str">
        <f t="shared" ref="DQ14:DQ39" si="86">IF(DO14&gt;=DP14,"УРА!","ЛОЖЬ")</f>
        <v>УРА!</v>
      </c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20">
        <f t="shared" si="62"/>
        <v>0</v>
      </c>
      <c r="EG14" s="317" t="str">
        <f t="shared" si="12"/>
        <v>УРА!</v>
      </c>
      <c r="EH14" s="315"/>
      <c r="EI14" s="315"/>
      <c r="EJ14" s="315"/>
      <c r="EK14" s="315"/>
      <c r="EL14" s="315"/>
      <c r="EM14" s="315"/>
      <c r="EN14" s="315"/>
      <c r="EO14" s="315"/>
      <c r="EP14" s="315"/>
      <c r="EQ14" s="343">
        <f t="shared" si="63"/>
        <v>0</v>
      </c>
      <c r="ER14" s="343">
        <f t="shared" si="63"/>
        <v>0</v>
      </c>
      <c r="ES14" s="343">
        <f t="shared" si="63"/>
        <v>0</v>
      </c>
      <c r="ET14" s="343">
        <f t="shared" si="63"/>
        <v>0</v>
      </c>
      <c r="EU14" s="343">
        <f t="shared" si="13"/>
        <v>263.39999999999998</v>
      </c>
      <c r="EV14" s="363">
        <f t="shared" ref="EV14:EV39" si="87">BD14+BT14</f>
        <v>159.4</v>
      </c>
      <c r="EW14" s="317" t="str">
        <f t="shared" ref="EW14:EW39" si="88">IF(EU14&gt;=EV14,"УРА!","ЛОЖЬ")</f>
        <v>УРА!</v>
      </c>
      <c r="EX14" s="363">
        <f t="shared" ref="EX14:EX39" si="89">BF14+BV14</f>
        <v>0</v>
      </c>
      <c r="EY14" s="363">
        <f t="shared" ref="EY14:EY40" si="90">BG14+BW14</f>
        <v>159.4</v>
      </c>
      <c r="EZ14" s="363">
        <f t="shared" ref="EZ14:EZ40" si="91">BH14+BX14</f>
        <v>0</v>
      </c>
      <c r="FA14" s="363">
        <f t="shared" ref="FA14:FB39" si="92">BI14+BY14</f>
        <v>0</v>
      </c>
      <c r="FB14" s="343">
        <f>BJ14+BZ14</f>
        <v>0</v>
      </c>
      <c r="FC14" s="363">
        <f t="shared" ref="FC14:FC37" si="93">BK14+CA14</f>
        <v>0</v>
      </c>
      <c r="FD14" s="363">
        <f t="shared" ref="FD14:FD39" si="94">FF14+FH14</f>
        <v>0</v>
      </c>
      <c r="FE14" s="321" t="str">
        <f t="shared" ref="FE14:FE17" si="95">IF(FC14&gt;=FD14,"УРА!","ЛОЖЬ")</f>
        <v>УРА!</v>
      </c>
      <c r="FF14" s="343">
        <f t="shared" ref="FF14:FF17" si="96">BL14+CB14</f>
        <v>0</v>
      </c>
      <c r="FG14" s="343">
        <f t="shared" si="64"/>
        <v>0</v>
      </c>
      <c r="FH14" s="343">
        <f t="shared" ref="FH14:FH17" si="97">BN14+CD14</f>
        <v>0</v>
      </c>
      <c r="FI14" s="342">
        <f>B14+S13+AI14+AY14+BO14+CE14+CU14+DK14+EA14</f>
        <v>0</v>
      </c>
      <c r="FJ14" s="342">
        <f t="shared" ref="FJ14:FJ17" si="98">FL14+FM14+FN14</f>
        <v>0</v>
      </c>
      <c r="FK14" s="321" t="str">
        <f t="shared" ref="FK14:FK17" si="99">IF(FI14&gt;=FJ14,"УРА!","ЛОЖЬ")</f>
        <v>УРА!</v>
      </c>
      <c r="FL14" s="342">
        <f t="shared" ref="FL14:FL17" si="100">C14+T14+AJ14+AZ14+BP14+CF14+CV14++DL14+EB14</f>
        <v>0</v>
      </c>
      <c r="FM14" s="342">
        <f t="shared" ref="FM14:FO17" si="101">D14+U14+AK14+BA14+BQ14+CG14+CW14++DM14+EC14</f>
        <v>0</v>
      </c>
      <c r="FN14" s="342">
        <f t="shared" si="101"/>
        <v>0</v>
      </c>
      <c r="FO14" s="342">
        <f t="shared" si="101"/>
        <v>321.10000000000002</v>
      </c>
      <c r="FP14" s="320">
        <f t="shared" ref="FP14:FP17" si="102">FR14+FS14+FU14</f>
        <v>217.1</v>
      </c>
      <c r="FQ14" s="321" t="str">
        <f t="shared" ref="FQ14:FQ17" si="103">IF(FO14&gt;=FP14,"УРА!","ЛОЖЬ")</f>
        <v>УРА!</v>
      </c>
      <c r="FR14" s="342">
        <f t="shared" ref="FR14:FS17" si="104">I14+Z14+AP14+BF14+BV14+CL14+DB14+DR14+EH14</f>
        <v>0</v>
      </c>
      <c r="FS14" s="342">
        <f t="shared" si="104"/>
        <v>162.30000000000001</v>
      </c>
      <c r="FT14" s="342">
        <f t="shared" si="65"/>
        <v>0</v>
      </c>
      <c r="FU14" s="342">
        <f t="shared" ref="FU14:FW17" si="105">L14+AC14+AS14+BI14+BY14+CO14+DE14+DU14+EK14</f>
        <v>54.8</v>
      </c>
      <c r="FV14" s="342">
        <f t="shared" si="105"/>
        <v>21.6</v>
      </c>
      <c r="FW14" s="342">
        <f t="shared" si="105"/>
        <v>0</v>
      </c>
      <c r="FX14" s="343">
        <f t="shared" ref="FX14:FX17" si="106">FZ14+GB14</f>
        <v>0</v>
      </c>
      <c r="FY14" s="321" t="str">
        <f t="shared" ref="FY14:FY17" si="107">IF(FW14&gt;=FX14,"УРА!","ЛОЖЬ")</f>
        <v>УРА!</v>
      </c>
      <c r="FZ14" s="342">
        <f t="shared" ref="FZ14:GB17" si="108">O14+AF14+AV14+BL14+CB14+CR14+DH14+DX14+EN14</f>
        <v>0</v>
      </c>
      <c r="GA14" s="342">
        <f t="shared" si="108"/>
        <v>0</v>
      </c>
      <c r="GB14" s="342">
        <f t="shared" si="108"/>
        <v>0</v>
      </c>
      <c r="GC14" s="342">
        <f t="shared" ref="GC14:GG17" si="109">B14+EA14</f>
        <v>0</v>
      </c>
      <c r="GD14" s="342">
        <f t="shared" si="109"/>
        <v>0</v>
      </c>
      <c r="GE14" s="342">
        <f t="shared" si="109"/>
        <v>0</v>
      </c>
      <c r="GF14" s="342">
        <f t="shared" si="109"/>
        <v>0</v>
      </c>
      <c r="GG14" s="342">
        <f t="shared" si="109"/>
        <v>0</v>
      </c>
      <c r="GH14" s="342">
        <f t="shared" ref="GH14:GP17" si="110">I14+EH14</f>
        <v>0</v>
      </c>
      <c r="GI14" s="342">
        <f t="shared" si="110"/>
        <v>0</v>
      </c>
      <c r="GJ14" s="342">
        <f t="shared" si="110"/>
        <v>0</v>
      </c>
      <c r="GK14" s="342">
        <f t="shared" si="110"/>
        <v>0</v>
      </c>
      <c r="GL14" s="342">
        <f t="shared" si="110"/>
        <v>0</v>
      </c>
      <c r="GM14" s="342">
        <f t="shared" si="110"/>
        <v>0</v>
      </c>
      <c r="GN14" s="342">
        <f t="shared" si="110"/>
        <v>0</v>
      </c>
      <c r="GO14" s="342">
        <f t="shared" si="110"/>
        <v>0</v>
      </c>
      <c r="GP14" s="342">
        <f t="shared" si="110"/>
        <v>0</v>
      </c>
    </row>
    <row r="15" spans="1:198" s="323" customFormat="1" ht="13.5" customHeight="1">
      <c r="A15" s="353" t="s">
        <v>366</v>
      </c>
      <c r="B15" s="319"/>
      <c r="C15" s="315"/>
      <c r="D15" s="315"/>
      <c r="E15" s="315"/>
      <c r="F15" s="315"/>
      <c r="G15" s="320">
        <f t="shared" si="74"/>
        <v>0</v>
      </c>
      <c r="H15" s="317" t="str">
        <f t="shared" si="76"/>
        <v>УРА!</v>
      </c>
      <c r="I15" s="315"/>
      <c r="J15" s="315"/>
      <c r="K15" s="315"/>
      <c r="L15" s="319"/>
      <c r="M15" s="319"/>
      <c r="N15" s="315"/>
      <c r="O15" s="315"/>
      <c r="P15" s="315"/>
      <c r="Q15" s="315"/>
      <c r="R15" s="318"/>
      <c r="S15" s="315"/>
      <c r="T15" s="315"/>
      <c r="U15" s="315"/>
      <c r="V15" s="315"/>
      <c r="W15" s="315">
        <v>13</v>
      </c>
      <c r="X15" s="320">
        <f t="shared" si="78"/>
        <v>12</v>
      </c>
      <c r="Y15" s="321" t="str">
        <f t="shared" si="79"/>
        <v>УРА!</v>
      </c>
      <c r="Z15" s="315"/>
      <c r="AA15" s="319"/>
      <c r="AB15" s="315"/>
      <c r="AC15" s="315">
        <v>12</v>
      </c>
      <c r="AD15" s="315"/>
      <c r="AE15" s="315">
        <v>86.8</v>
      </c>
      <c r="AF15" s="315">
        <v>56</v>
      </c>
      <c r="AG15" s="315"/>
      <c r="AH15" s="315"/>
      <c r="AI15" s="315"/>
      <c r="AJ15" s="315"/>
      <c r="AK15" s="315"/>
      <c r="AL15" s="315"/>
      <c r="AM15" s="315"/>
      <c r="AN15" s="320">
        <f t="shared" si="59"/>
        <v>0</v>
      </c>
      <c r="AO15" s="321" t="str">
        <f t="shared" si="80"/>
        <v>УРА!</v>
      </c>
      <c r="AP15" s="315"/>
      <c r="AQ15" s="315"/>
      <c r="AR15" s="315"/>
      <c r="AS15" s="319"/>
      <c r="AT15" s="319"/>
      <c r="AU15" s="319"/>
      <c r="AV15" s="315"/>
      <c r="AW15" s="315"/>
      <c r="AX15" s="315"/>
      <c r="AY15" s="315"/>
      <c r="AZ15" s="315"/>
      <c r="BA15" s="315"/>
      <c r="BB15" s="315"/>
      <c r="BC15" s="319">
        <v>57</v>
      </c>
      <c r="BD15" s="320">
        <f t="shared" si="81"/>
        <v>0</v>
      </c>
      <c r="BE15" s="321" t="str">
        <f t="shared" si="82"/>
        <v>УРА!</v>
      </c>
      <c r="BF15" s="319"/>
      <c r="BG15" s="319"/>
      <c r="BH15" s="319"/>
      <c r="BI15" s="319"/>
      <c r="BJ15" s="315"/>
      <c r="BK15" s="315">
        <v>238</v>
      </c>
      <c r="BL15" s="315">
        <v>92</v>
      </c>
      <c r="BM15" s="315"/>
      <c r="BN15" s="315">
        <v>113</v>
      </c>
      <c r="BO15" s="322"/>
      <c r="BP15" s="322"/>
      <c r="BQ15" s="322"/>
      <c r="BR15" s="322"/>
      <c r="BS15" s="322"/>
      <c r="BT15" s="320">
        <f t="shared" si="60"/>
        <v>0</v>
      </c>
      <c r="BU15" s="321" t="str">
        <f t="shared" si="83"/>
        <v>УРА!</v>
      </c>
      <c r="BV15" s="322"/>
      <c r="BW15" s="322"/>
      <c r="BX15" s="322"/>
      <c r="BY15" s="322"/>
      <c r="BZ15" s="322"/>
      <c r="CA15" s="322"/>
      <c r="CB15" s="322"/>
      <c r="CC15" s="322"/>
      <c r="CD15" s="322"/>
      <c r="CE15" s="322"/>
      <c r="CF15" s="322"/>
      <c r="CG15" s="322"/>
      <c r="CH15" s="322"/>
      <c r="CI15" s="322"/>
      <c r="CJ15" s="320">
        <f t="shared" si="61"/>
        <v>0</v>
      </c>
      <c r="CK15" s="321" t="str">
        <f t="shared" si="84"/>
        <v>УРА!</v>
      </c>
      <c r="CL15" s="322"/>
      <c r="CM15" s="322"/>
      <c r="CN15" s="322"/>
      <c r="CO15" s="322"/>
      <c r="CP15" s="322"/>
      <c r="CQ15" s="322"/>
      <c r="CR15" s="322"/>
      <c r="CS15" s="322"/>
      <c r="CT15" s="322"/>
      <c r="CU15" s="322"/>
      <c r="CV15" s="322"/>
      <c r="CW15" s="322"/>
      <c r="CX15" s="322"/>
      <c r="CY15" s="322"/>
      <c r="CZ15" s="320"/>
      <c r="DA15" s="321" t="str">
        <f t="shared" si="85"/>
        <v>УРА!</v>
      </c>
      <c r="DB15" s="322"/>
      <c r="DC15" s="322"/>
      <c r="DD15" s="322"/>
      <c r="DE15" s="322"/>
      <c r="DF15" s="322"/>
      <c r="DG15" s="322"/>
      <c r="DH15" s="322"/>
      <c r="DI15" s="322"/>
      <c r="DJ15" s="322"/>
      <c r="DK15" s="315"/>
      <c r="DL15" s="315"/>
      <c r="DM15" s="315"/>
      <c r="DN15" s="315"/>
      <c r="DO15" s="315"/>
      <c r="DP15" s="316">
        <f t="shared" si="10"/>
        <v>0</v>
      </c>
      <c r="DQ15" s="317" t="str">
        <f t="shared" si="86"/>
        <v>УРА!</v>
      </c>
      <c r="DR15" s="315"/>
      <c r="DS15" s="315"/>
      <c r="DT15" s="315"/>
      <c r="DU15" s="315"/>
      <c r="DV15" s="315"/>
      <c r="DW15" s="315"/>
      <c r="DX15" s="315"/>
      <c r="DY15" s="315"/>
      <c r="DZ15" s="315"/>
      <c r="EA15" s="315"/>
      <c r="EB15" s="315"/>
      <c r="EC15" s="315"/>
      <c r="ED15" s="315"/>
      <c r="EE15" s="315"/>
      <c r="EF15" s="320">
        <f t="shared" si="62"/>
        <v>0</v>
      </c>
      <c r="EG15" s="317" t="str">
        <f t="shared" si="12"/>
        <v>УРА!</v>
      </c>
      <c r="EH15" s="315"/>
      <c r="EI15" s="315"/>
      <c r="EJ15" s="315"/>
      <c r="EK15" s="315"/>
      <c r="EL15" s="315"/>
      <c r="EM15" s="315"/>
      <c r="EN15" s="315"/>
      <c r="EO15" s="315"/>
      <c r="EP15" s="315"/>
      <c r="EQ15" s="343">
        <f t="shared" si="63"/>
        <v>0</v>
      </c>
      <c r="ER15" s="343">
        <f t="shared" si="63"/>
        <v>0</v>
      </c>
      <c r="ES15" s="343">
        <f t="shared" si="63"/>
        <v>0</v>
      </c>
      <c r="ET15" s="343">
        <f t="shared" si="63"/>
        <v>0</v>
      </c>
      <c r="EU15" s="343">
        <f t="shared" si="13"/>
        <v>57</v>
      </c>
      <c r="EV15" s="363">
        <f t="shared" si="87"/>
        <v>0</v>
      </c>
      <c r="EW15" s="317" t="str">
        <f t="shared" si="88"/>
        <v>УРА!</v>
      </c>
      <c r="EX15" s="363">
        <f t="shared" si="89"/>
        <v>0</v>
      </c>
      <c r="EY15" s="363">
        <f t="shared" si="90"/>
        <v>0</v>
      </c>
      <c r="EZ15" s="363">
        <f t="shared" si="91"/>
        <v>0</v>
      </c>
      <c r="FA15" s="363">
        <f t="shared" si="92"/>
        <v>0</v>
      </c>
      <c r="FB15" s="343">
        <f>BJ15+BZ15</f>
        <v>0</v>
      </c>
      <c r="FC15" s="363">
        <f t="shared" si="93"/>
        <v>238</v>
      </c>
      <c r="FD15" s="363">
        <f t="shared" si="94"/>
        <v>205</v>
      </c>
      <c r="FE15" s="321" t="str">
        <f t="shared" si="95"/>
        <v>УРА!</v>
      </c>
      <c r="FF15" s="343">
        <f t="shared" si="96"/>
        <v>92</v>
      </c>
      <c r="FG15" s="343">
        <f t="shared" si="64"/>
        <v>0</v>
      </c>
      <c r="FH15" s="343">
        <f t="shared" si="97"/>
        <v>113</v>
      </c>
      <c r="FI15" s="342">
        <f>B15+S14+AI15+AY15+BO15+CE15+CU15+DK15+EA15</f>
        <v>0</v>
      </c>
      <c r="FJ15" s="342">
        <f t="shared" si="98"/>
        <v>0</v>
      </c>
      <c r="FK15" s="321" t="str">
        <f t="shared" si="99"/>
        <v>УРА!</v>
      </c>
      <c r="FL15" s="342">
        <f t="shared" si="100"/>
        <v>0</v>
      </c>
      <c r="FM15" s="342">
        <f t="shared" si="101"/>
        <v>0</v>
      </c>
      <c r="FN15" s="342">
        <f t="shared" si="101"/>
        <v>0</v>
      </c>
      <c r="FO15" s="342">
        <f t="shared" si="101"/>
        <v>70</v>
      </c>
      <c r="FP15" s="320">
        <f t="shared" si="102"/>
        <v>12</v>
      </c>
      <c r="FQ15" s="321" t="str">
        <f t="shared" si="103"/>
        <v>УРА!</v>
      </c>
      <c r="FR15" s="342"/>
      <c r="FS15" s="342">
        <f t="shared" si="104"/>
        <v>0</v>
      </c>
      <c r="FT15" s="342">
        <f t="shared" si="65"/>
        <v>0</v>
      </c>
      <c r="FU15" s="342">
        <f t="shared" si="105"/>
        <v>12</v>
      </c>
      <c r="FV15" s="342">
        <f t="shared" si="105"/>
        <v>0</v>
      </c>
      <c r="FW15" s="342">
        <f t="shared" si="105"/>
        <v>324.8</v>
      </c>
      <c r="FX15" s="343">
        <f t="shared" si="106"/>
        <v>261</v>
      </c>
      <c r="FY15" s="321" t="str">
        <f t="shared" si="107"/>
        <v>УРА!</v>
      </c>
      <c r="FZ15" s="342">
        <f t="shared" si="108"/>
        <v>148</v>
      </c>
      <c r="GA15" s="342">
        <f t="shared" si="108"/>
        <v>0</v>
      </c>
      <c r="GB15" s="342">
        <f t="shared" si="108"/>
        <v>113</v>
      </c>
      <c r="GC15" s="342">
        <f t="shared" si="109"/>
        <v>0</v>
      </c>
      <c r="GD15" s="342">
        <f t="shared" si="109"/>
        <v>0</v>
      </c>
      <c r="GE15" s="342">
        <f t="shared" si="109"/>
        <v>0</v>
      </c>
      <c r="GF15" s="342">
        <f t="shared" si="109"/>
        <v>0</v>
      </c>
      <c r="GG15" s="342">
        <f t="shared" si="109"/>
        <v>0</v>
      </c>
      <c r="GH15" s="342">
        <f t="shared" si="110"/>
        <v>0</v>
      </c>
      <c r="GI15" s="342">
        <f t="shared" si="110"/>
        <v>0</v>
      </c>
      <c r="GJ15" s="342">
        <f t="shared" si="110"/>
        <v>0</v>
      </c>
      <c r="GK15" s="342">
        <f t="shared" si="110"/>
        <v>0</v>
      </c>
      <c r="GL15" s="342">
        <f t="shared" si="110"/>
        <v>0</v>
      </c>
      <c r="GM15" s="342">
        <f t="shared" si="110"/>
        <v>0</v>
      </c>
      <c r="GN15" s="342">
        <f t="shared" si="110"/>
        <v>0</v>
      </c>
      <c r="GO15" s="342">
        <f t="shared" si="110"/>
        <v>0</v>
      </c>
      <c r="GP15" s="342">
        <f t="shared" si="110"/>
        <v>0</v>
      </c>
    </row>
    <row r="16" spans="1:198" s="323" customFormat="1" ht="13.5" customHeight="1">
      <c r="A16" s="357" t="s">
        <v>346</v>
      </c>
      <c r="B16" s="355"/>
      <c r="C16" s="354"/>
      <c r="D16" s="354"/>
      <c r="E16" s="354"/>
      <c r="F16" s="354"/>
      <c r="G16" s="320">
        <f t="shared" si="74"/>
        <v>0</v>
      </c>
      <c r="H16" s="317" t="str">
        <f t="shared" si="76"/>
        <v>УРА!</v>
      </c>
      <c r="I16" s="354"/>
      <c r="J16" s="354"/>
      <c r="K16" s="354"/>
      <c r="L16" s="355"/>
      <c r="M16" s="355"/>
      <c r="N16" s="354"/>
      <c r="O16" s="354"/>
      <c r="P16" s="354"/>
      <c r="Q16" s="354"/>
      <c r="R16" s="354"/>
      <c r="S16" s="358"/>
      <c r="T16" s="354"/>
      <c r="U16" s="354"/>
      <c r="V16" s="354"/>
      <c r="W16" s="354">
        <v>5.6</v>
      </c>
      <c r="X16" s="320">
        <f t="shared" si="78"/>
        <v>5.6</v>
      </c>
      <c r="Y16" s="321" t="str">
        <f t="shared" si="79"/>
        <v>УРА!</v>
      </c>
      <c r="Z16" s="354"/>
      <c r="AA16" s="355">
        <v>2.6</v>
      </c>
      <c r="AB16" s="354"/>
      <c r="AC16" s="354">
        <v>3</v>
      </c>
      <c r="AD16" s="354"/>
      <c r="AE16" s="354">
        <v>80.2</v>
      </c>
      <c r="AF16" s="354">
        <v>32.4</v>
      </c>
      <c r="AG16" s="354"/>
      <c r="AH16" s="354"/>
      <c r="AI16" s="355"/>
      <c r="AJ16" s="354"/>
      <c r="AK16" s="354"/>
      <c r="AL16" s="354"/>
      <c r="AM16" s="354"/>
      <c r="AN16" s="320">
        <f t="shared" si="59"/>
        <v>0</v>
      </c>
      <c r="AO16" s="321" t="str">
        <f t="shared" si="80"/>
        <v>УРА!</v>
      </c>
      <c r="AP16" s="354"/>
      <c r="AQ16" s="354"/>
      <c r="AR16" s="354"/>
      <c r="AS16" s="355"/>
      <c r="AT16" s="355"/>
      <c r="AU16" s="355"/>
      <c r="AV16" s="354"/>
      <c r="AW16" s="354"/>
      <c r="AX16" s="354"/>
      <c r="AY16" s="355"/>
      <c r="AZ16" s="354"/>
      <c r="BA16" s="354"/>
      <c r="BB16" s="354"/>
      <c r="BC16" s="355">
        <v>164.5</v>
      </c>
      <c r="BD16" s="320">
        <f t="shared" si="81"/>
        <v>164.5</v>
      </c>
      <c r="BE16" s="321" t="str">
        <f t="shared" si="82"/>
        <v>УРА!</v>
      </c>
      <c r="BF16" s="355"/>
      <c r="BG16" s="355">
        <v>164.5</v>
      </c>
      <c r="BH16" s="355"/>
      <c r="BI16" s="355"/>
      <c r="BJ16" s="354"/>
      <c r="BK16" s="354">
        <v>762.6</v>
      </c>
      <c r="BL16" s="354">
        <v>104</v>
      </c>
      <c r="BM16" s="354">
        <v>104</v>
      </c>
      <c r="BN16" s="354">
        <v>495.2</v>
      </c>
      <c r="BO16" s="354"/>
      <c r="BP16" s="354"/>
      <c r="BQ16" s="354"/>
      <c r="BR16" s="354"/>
      <c r="BS16" s="354"/>
      <c r="BT16" s="320">
        <f t="shared" si="60"/>
        <v>0</v>
      </c>
      <c r="BU16" s="321" t="str">
        <f t="shared" si="83"/>
        <v>УРА!</v>
      </c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54"/>
      <c r="CG16" s="354"/>
      <c r="CH16" s="354"/>
      <c r="CI16" s="354"/>
      <c r="CJ16" s="320">
        <f t="shared" si="61"/>
        <v>0</v>
      </c>
      <c r="CK16" s="321" t="str">
        <f t="shared" si="84"/>
        <v>УРА!</v>
      </c>
      <c r="CL16" s="354"/>
      <c r="CM16" s="354"/>
      <c r="CN16" s="354"/>
      <c r="CO16" s="354"/>
      <c r="CP16" s="354"/>
      <c r="CQ16" s="354"/>
      <c r="CR16" s="354"/>
      <c r="CS16" s="354"/>
      <c r="CT16" s="354"/>
      <c r="CU16" s="354"/>
      <c r="CV16" s="354"/>
      <c r="CW16" s="354"/>
      <c r="CX16" s="354"/>
      <c r="CY16" s="354"/>
      <c r="CZ16" s="320"/>
      <c r="DA16" s="321" t="str">
        <f t="shared" si="85"/>
        <v>УРА!</v>
      </c>
      <c r="DB16" s="354"/>
      <c r="DC16" s="354"/>
      <c r="DD16" s="354"/>
      <c r="DE16" s="354"/>
      <c r="DF16" s="354"/>
      <c r="DG16" s="354"/>
      <c r="DH16" s="354"/>
      <c r="DI16" s="354"/>
      <c r="DJ16" s="354"/>
      <c r="DK16" s="354">
        <v>0</v>
      </c>
      <c r="DL16" s="354">
        <v>0</v>
      </c>
      <c r="DM16" s="354">
        <v>0</v>
      </c>
      <c r="DN16" s="354">
        <v>0</v>
      </c>
      <c r="DO16" s="354"/>
      <c r="DP16" s="316">
        <f t="shared" si="10"/>
        <v>0</v>
      </c>
      <c r="DQ16" s="317" t="str">
        <f t="shared" si="86"/>
        <v>УРА!</v>
      </c>
      <c r="DR16" s="354"/>
      <c r="DS16" s="354"/>
      <c r="DT16" s="354"/>
      <c r="DU16" s="354"/>
      <c r="DV16" s="354"/>
      <c r="DW16" s="354"/>
      <c r="DX16" s="354"/>
      <c r="DY16" s="354"/>
      <c r="DZ16" s="354"/>
      <c r="EA16" s="354"/>
      <c r="EB16" s="354"/>
      <c r="EC16" s="354"/>
      <c r="ED16" s="354"/>
      <c r="EE16" s="354"/>
      <c r="EF16" s="320">
        <f t="shared" si="62"/>
        <v>0</v>
      </c>
      <c r="EG16" s="317" t="str">
        <f t="shared" si="12"/>
        <v>УРА!</v>
      </c>
      <c r="EH16" s="354"/>
      <c r="EI16" s="354"/>
      <c r="EJ16" s="354"/>
      <c r="EK16" s="354"/>
      <c r="EL16" s="354"/>
      <c r="EM16" s="354"/>
      <c r="EN16" s="354"/>
      <c r="EO16" s="354"/>
      <c r="EP16" s="354"/>
      <c r="EQ16" s="343">
        <f t="shared" si="63"/>
        <v>0</v>
      </c>
      <c r="ER16" s="343">
        <f t="shared" si="63"/>
        <v>0</v>
      </c>
      <c r="ES16" s="343">
        <f t="shared" si="63"/>
        <v>0</v>
      </c>
      <c r="ET16" s="343">
        <f t="shared" si="63"/>
        <v>0</v>
      </c>
      <c r="EU16" s="343">
        <f t="shared" si="13"/>
        <v>164.5</v>
      </c>
      <c r="EV16" s="363">
        <f t="shared" si="87"/>
        <v>164.5</v>
      </c>
      <c r="EW16" s="317" t="str">
        <f t="shared" si="88"/>
        <v>УРА!</v>
      </c>
      <c r="EX16" s="363">
        <f t="shared" si="89"/>
        <v>0</v>
      </c>
      <c r="EY16" s="363">
        <f t="shared" si="90"/>
        <v>164.5</v>
      </c>
      <c r="EZ16" s="363">
        <f t="shared" si="91"/>
        <v>0</v>
      </c>
      <c r="FA16" s="363">
        <f t="shared" si="92"/>
        <v>0</v>
      </c>
      <c r="FB16" s="343">
        <f>BJ16+BZ16</f>
        <v>0</v>
      </c>
      <c r="FC16" s="363">
        <f t="shared" si="93"/>
        <v>762.6</v>
      </c>
      <c r="FD16" s="363">
        <f t="shared" si="94"/>
        <v>599.20000000000005</v>
      </c>
      <c r="FE16" s="321" t="str">
        <f t="shared" si="95"/>
        <v>УРА!</v>
      </c>
      <c r="FF16" s="343">
        <f t="shared" si="96"/>
        <v>104</v>
      </c>
      <c r="FG16" s="343">
        <f t="shared" si="64"/>
        <v>104</v>
      </c>
      <c r="FH16" s="343">
        <f t="shared" si="97"/>
        <v>495.2</v>
      </c>
      <c r="FI16" s="342">
        <f>B16+S15+AI16+AY16+BO16+CE16+CU16+DK16+EA16</f>
        <v>0</v>
      </c>
      <c r="FJ16" s="342">
        <f t="shared" si="98"/>
        <v>0</v>
      </c>
      <c r="FK16" s="321" t="str">
        <f t="shared" si="99"/>
        <v>УРА!</v>
      </c>
      <c r="FL16" s="342">
        <f t="shared" si="100"/>
        <v>0</v>
      </c>
      <c r="FM16" s="342">
        <f t="shared" si="101"/>
        <v>0</v>
      </c>
      <c r="FN16" s="342">
        <f t="shared" si="101"/>
        <v>0</v>
      </c>
      <c r="FO16" s="342">
        <f t="shared" si="101"/>
        <v>170.1</v>
      </c>
      <c r="FP16" s="320">
        <f t="shared" si="102"/>
        <v>170.1</v>
      </c>
      <c r="FQ16" s="321" t="str">
        <f t="shared" si="103"/>
        <v>УРА!</v>
      </c>
      <c r="FR16" s="342">
        <f t="shared" si="104"/>
        <v>0</v>
      </c>
      <c r="FS16" s="342">
        <f t="shared" si="104"/>
        <v>167.1</v>
      </c>
      <c r="FT16" s="342">
        <f t="shared" si="65"/>
        <v>0</v>
      </c>
      <c r="FU16" s="342">
        <f t="shared" si="105"/>
        <v>3</v>
      </c>
      <c r="FV16" s="342">
        <f t="shared" si="105"/>
        <v>0</v>
      </c>
      <c r="FW16" s="342">
        <f t="shared" si="105"/>
        <v>842.8</v>
      </c>
      <c r="FX16" s="343">
        <f t="shared" si="106"/>
        <v>631.6</v>
      </c>
      <c r="FY16" s="321" t="str">
        <f t="shared" si="107"/>
        <v>УРА!</v>
      </c>
      <c r="FZ16" s="342">
        <f t="shared" si="108"/>
        <v>136.4</v>
      </c>
      <c r="GA16" s="342">
        <f t="shared" si="108"/>
        <v>104</v>
      </c>
      <c r="GB16" s="342">
        <f t="shared" si="108"/>
        <v>495.2</v>
      </c>
      <c r="GC16" s="342">
        <f t="shared" si="109"/>
        <v>0</v>
      </c>
      <c r="GD16" s="342">
        <f t="shared" si="109"/>
        <v>0</v>
      </c>
      <c r="GE16" s="342">
        <f t="shared" si="109"/>
        <v>0</v>
      </c>
      <c r="GF16" s="342">
        <f t="shared" si="109"/>
        <v>0</v>
      </c>
      <c r="GG16" s="342">
        <f t="shared" si="109"/>
        <v>0</v>
      </c>
      <c r="GH16" s="342">
        <f t="shared" si="110"/>
        <v>0</v>
      </c>
      <c r="GI16" s="342">
        <f t="shared" si="110"/>
        <v>0</v>
      </c>
      <c r="GJ16" s="342">
        <f t="shared" si="110"/>
        <v>0</v>
      </c>
      <c r="GK16" s="342">
        <f t="shared" si="110"/>
        <v>0</v>
      </c>
      <c r="GL16" s="342">
        <f t="shared" si="110"/>
        <v>0</v>
      </c>
      <c r="GM16" s="342">
        <f t="shared" si="110"/>
        <v>0</v>
      </c>
      <c r="GN16" s="342">
        <f t="shared" si="110"/>
        <v>0</v>
      </c>
      <c r="GO16" s="342">
        <f t="shared" si="110"/>
        <v>0</v>
      </c>
      <c r="GP16" s="342">
        <f t="shared" si="110"/>
        <v>0</v>
      </c>
    </row>
    <row r="17" spans="1:198" s="323" customFormat="1" ht="13.5" customHeight="1">
      <c r="A17" s="357" t="s">
        <v>365</v>
      </c>
      <c r="B17" s="315"/>
      <c r="C17" s="315"/>
      <c r="D17" s="315"/>
      <c r="E17" s="315"/>
      <c r="F17" s="319"/>
      <c r="G17" s="320">
        <f t="shared" si="74"/>
        <v>0</v>
      </c>
      <c r="H17" s="317" t="str">
        <f t="shared" si="76"/>
        <v>УРА!</v>
      </c>
      <c r="I17" s="315"/>
      <c r="J17" s="315"/>
      <c r="K17" s="315"/>
      <c r="L17" s="319"/>
      <c r="M17" s="319"/>
      <c r="N17" s="315"/>
      <c r="O17" s="315"/>
      <c r="P17" s="315"/>
      <c r="Q17" s="315"/>
      <c r="R17" s="322"/>
      <c r="S17" s="315"/>
      <c r="T17" s="315"/>
      <c r="U17" s="315"/>
      <c r="V17" s="315"/>
      <c r="W17" s="315">
        <v>401.2</v>
      </c>
      <c r="X17" s="320">
        <f t="shared" si="78"/>
        <v>401.2</v>
      </c>
      <c r="Y17" s="321" t="str">
        <f t="shared" si="79"/>
        <v>УРА!</v>
      </c>
      <c r="Z17" s="315"/>
      <c r="AA17" s="319">
        <v>6.6</v>
      </c>
      <c r="AB17" s="315"/>
      <c r="AC17" s="315">
        <v>394.6</v>
      </c>
      <c r="AD17" s="315">
        <v>109.3</v>
      </c>
      <c r="AE17" s="315">
        <v>41.3</v>
      </c>
      <c r="AF17" s="315">
        <v>3.5</v>
      </c>
      <c r="AG17" s="315"/>
      <c r="AH17" s="315"/>
      <c r="AI17" s="315"/>
      <c r="AJ17" s="315"/>
      <c r="AK17" s="315"/>
      <c r="AL17" s="315"/>
      <c r="AM17" s="315"/>
      <c r="AN17" s="320">
        <f t="shared" si="59"/>
        <v>0</v>
      </c>
      <c r="AO17" s="321" t="str">
        <f t="shared" si="80"/>
        <v>УРА!</v>
      </c>
      <c r="AP17" s="315"/>
      <c r="AQ17" s="315"/>
      <c r="AR17" s="315"/>
      <c r="AS17" s="319"/>
      <c r="AT17" s="319"/>
      <c r="AU17" s="319"/>
      <c r="AV17" s="315"/>
      <c r="AW17" s="315"/>
      <c r="AX17" s="315"/>
      <c r="AY17" s="315"/>
      <c r="AZ17" s="315"/>
      <c r="BA17" s="315"/>
      <c r="BB17" s="315"/>
      <c r="BC17" s="319">
        <v>567.5</v>
      </c>
      <c r="BD17" s="320">
        <f t="shared" si="81"/>
        <v>282</v>
      </c>
      <c r="BE17" s="321" t="str">
        <f t="shared" si="82"/>
        <v>УРА!</v>
      </c>
      <c r="BF17" s="319"/>
      <c r="BG17" s="319">
        <v>282</v>
      </c>
      <c r="BH17" s="319"/>
      <c r="BI17" s="319"/>
      <c r="BJ17" s="315"/>
      <c r="BK17" s="315">
        <v>319.39999999999998</v>
      </c>
      <c r="BL17" s="315">
        <v>8.1</v>
      </c>
      <c r="BM17" s="315"/>
      <c r="BN17" s="315">
        <v>206.7</v>
      </c>
      <c r="BO17" s="322"/>
      <c r="BP17" s="322"/>
      <c r="BQ17" s="322"/>
      <c r="BR17" s="322"/>
      <c r="BS17" s="322"/>
      <c r="BT17" s="320">
        <f t="shared" si="60"/>
        <v>0</v>
      </c>
      <c r="BU17" s="321" t="str">
        <f t="shared" si="83"/>
        <v>УРА!</v>
      </c>
      <c r="BV17" s="322"/>
      <c r="BW17" s="322"/>
      <c r="BX17" s="322"/>
      <c r="BY17" s="322"/>
      <c r="BZ17" s="322"/>
      <c r="CA17" s="322"/>
      <c r="CB17" s="322"/>
      <c r="CC17" s="322"/>
      <c r="CD17" s="322"/>
      <c r="CE17" s="322"/>
      <c r="CF17" s="322"/>
      <c r="CG17" s="322"/>
      <c r="CH17" s="322"/>
      <c r="CI17" s="322"/>
      <c r="CJ17" s="320">
        <f t="shared" si="61"/>
        <v>0</v>
      </c>
      <c r="CK17" s="321" t="str">
        <f t="shared" si="84"/>
        <v>УРА!</v>
      </c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0"/>
      <c r="DA17" s="321" t="str">
        <f t="shared" si="85"/>
        <v>УРА!</v>
      </c>
      <c r="DB17" s="322"/>
      <c r="DC17" s="322"/>
      <c r="DD17" s="322"/>
      <c r="DE17" s="322"/>
      <c r="DF17" s="322"/>
      <c r="DG17" s="322"/>
      <c r="DH17" s="322"/>
      <c r="DI17" s="322"/>
      <c r="DJ17" s="322"/>
      <c r="DK17" s="315">
        <v>0</v>
      </c>
      <c r="DL17" s="317">
        <v>0</v>
      </c>
      <c r="DM17" s="315">
        <v>0</v>
      </c>
      <c r="DN17" s="315">
        <v>0</v>
      </c>
      <c r="DO17" s="315"/>
      <c r="DP17" s="316">
        <f t="shared" si="10"/>
        <v>0</v>
      </c>
      <c r="DQ17" s="317" t="str">
        <f t="shared" si="86"/>
        <v>УРА!</v>
      </c>
      <c r="DR17" s="315"/>
      <c r="DS17" s="315"/>
      <c r="DT17" s="315"/>
      <c r="DU17" s="315"/>
      <c r="DV17" s="315"/>
      <c r="DW17" s="315"/>
      <c r="DX17" s="315"/>
      <c r="DY17" s="315"/>
      <c r="DZ17" s="315"/>
      <c r="EA17" s="315"/>
      <c r="EB17" s="315"/>
      <c r="EC17" s="315"/>
      <c r="ED17" s="315"/>
      <c r="EE17" s="315"/>
      <c r="EF17" s="320">
        <f t="shared" si="62"/>
        <v>0</v>
      </c>
      <c r="EG17" s="317" t="str">
        <f t="shared" si="12"/>
        <v>УРА!</v>
      </c>
      <c r="EH17" s="315"/>
      <c r="EI17" s="315"/>
      <c r="EJ17" s="315"/>
      <c r="EK17" s="315"/>
      <c r="EL17" s="315"/>
      <c r="EM17" s="315"/>
      <c r="EN17" s="315"/>
      <c r="EO17" s="315"/>
      <c r="EP17" s="315"/>
      <c r="EQ17" s="343">
        <f t="shared" si="63"/>
        <v>0</v>
      </c>
      <c r="ER17" s="343">
        <f t="shared" si="63"/>
        <v>0</v>
      </c>
      <c r="ES17" s="343">
        <f t="shared" si="63"/>
        <v>0</v>
      </c>
      <c r="ET17" s="343">
        <f t="shared" si="63"/>
        <v>0</v>
      </c>
      <c r="EU17" s="343">
        <f t="shared" si="13"/>
        <v>567.5</v>
      </c>
      <c r="EV17" s="363">
        <f t="shared" si="87"/>
        <v>282</v>
      </c>
      <c r="EW17" s="317" t="str">
        <f t="shared" si="88"/>
        <v>УРА!</v>
      </c>
      <c r="EX17" s="363">
        <f t="shared" si="89"/>
        <v>0</v>
      </c>
      <c r="EY17" s="363">
        <f t="shared" si="90"/>
        <v>282</v>
      </c>
      <c r="EZ17" s="363">
        <f t="shared" si="91"/>
        <v>0</v>
      </c>
      <c r="FA17" s="363">
        <f t="shared" si="92"/>
        <v>0</v>
      </c>
      <c r="FB17" s="343">
        <f>BJ17+BZ17</f>
        <v>0</v>
      </c>
      <c r="FC17" s="363">
        <f t="shared" si="93"/>
        <v>319.39999999999998</v>
      </c>
      <c r="FD17" s="363">
        <f t="shared" si="94"/>
        <v>214.8</v>
      </c>
      <c r="FE17" s="321" t="str">
        <f t="shared" si="95"/>
        <v>УРА!</v>
      </c>
      <c r="FF17" s="343">
        <f t="shared" si="96"/>
        <v>8.1</v>
      </c>
      <c r="FG17" s="343">
        <f t="shared" si="64"/>
        <v>0</v>
      </c>
      <c r="FH17" s="343">
        <f t="shared" si="97"/>
        <v>206.7</v>
      </c>
      <c r="FI17" s="342">
        <f>B17+S16+AI17+AY17+BO17+CE17+CU17+DK17+EA17</f>
        <v>0</v>
      </c>
      <c r="FJ17" s="342">
        <f t="shared" si="98"/>
        <v>0</v>
      </c>
      <c r="FK17" s="321" t="str">
        <f t="shared" si="99"/>
        <v>УРА!</v>
      </c>
      <c r="FL17" s="342">
        <f t="shared" si="100"/>
        <v>0</v>
      </c>
      <c r="FM17" s="342">
        <f t="shared" si="101"/>
        <v>0</v>
      </c>
      <c r="FN17" s="342">
        <f t="shared" si="101"/>
        <v>0</v>
      </c>
      <c r="FO17" s="342">
        <f t="shared" si="101"/>
        <v>968.7</v>
      </c>
      <c r="FP17" s="320">
        <f t="shared" si="102"/>
        <v>683.2</v>
      </c>
      <c r="FQ17" s="321" t="str">
        <f t="shared" si="103"/>
        <v>УРА!</v>
      </c>
      <c r="FR17" s="342">
        <f t="shared" si="104"/>
        <v>0</v>
      </c>
      <c r="FS17" s="342">
        <f t="shared" si="104"/>
        <v>288.60000000000002</v>
      </c>
      <c r="FT17" s="342">
        <f t="shared" si="65"/>
        <v>0</v>
      </c>
      <c r="FU17" s="342">
        <f t="shared" si="105"/>
        <v>394.6</v>
      </c>
      <c r="FV17" s="342">
        <f t="shared" si="105"/>
        <v>109.3</v>
      </c>
      <c r="FW17" s="342">
        <f t="shared" si="105"/>
        <v>360.7</v>
      </c>
      <c r="FX17" s="343">
        <f t="shared" si="106"/>
        <v>218.3</v>
      </c>
      <c r="FY17" s="321" t="str">
        <f t="shared" si="107"/>
        <v>УРА!</v>
      </c>
      <c r="FZ17" s="342">
        <f t="shared" si="108"/>
        <v>11.6</v>
      </c>
      <c r="GA17" s="342">
        <f t="shared" si="108"/>
        <v>0</v>
      </c>
      <c r="GB17" s="342">
        <f t="shared" si="108"/>
        <v>206.7</v>
      </c>
      <c r="GC17" s="342">
        <f t="shared" si="109"/>
        <v>0</v>
      </c>
      <c r="GD17" s="342">
        <f t="shared" si="109"/>
        <v>0</v>
      </c>
      <c r="GE17" s="342">
        <f t="shared" si="109"/>
        <v>0</v>
      </c>
      <c r="GF17" s="342">
        <f t="shared" si="109"/>
        <v>0</v>
      </c>
      <c r="GG17" s="342">
        <f t="shared" si="109"/>
        <v>0</v>
      </c>
      <c r="GH17" s="342">
        <f t="shared" si="110"/>
        <v>0</v>
      </c>
      <c r="GI17" s="342">
        <f t="shared" si="110"/>
        <v>0</v>
      </c>
      <c r="GJ17" s="342">
        <f t="shared" si="110"/>
        <v>0</v>
      </c>
      <c r="GK17" s="342">
        <f t="shared" si="110"/>
        <v>0</v>
      </c>
      <c r="GL17" s="342">
        <f t="shared" si="110"/>
        <v>0</v>
      </c>
      <c r="GM17" s="342">
        <f t="shared" si="110"/>
        <v>0</v>
      </c>
      <c r="GN17" s="342">
        <f t="shared" si="110"/>
        <v>0</v>
      </c>
      <c r="GO17" s="342">
        <f t="shared" si="110"/>
        <v>0</v>
      </c>
      <c r="GP17" s="342">
        <f t="shared" si="110"/>
        <v>0</v>
      </c>
    </row>
    <row r="18" spans="1:198" ht="13.5" customHeight="1">
      <c r="A18" s="151" t="s">
        <v>354</v>
      </c>
      <c r="B18" s="124"/>
      <c r="C18" s="82"/>
      <c r="D18" s="82"/>
      <c r="E18" s="82"/>
      <c r="F18" s="82">
        <v>1974.6</v>
      </c>
      <c r="G18" s="121">
        <f t="shared" ref="G18:G25" si="111">I18+J18+L18</f>
        <v>1974.6</v>
      </c>
      <c r="H18" s="86" t="str">
        <f t="shared" si="76"/>
        <v>УРА!</v>
      </c>
      <c r="I18" s="82"/>
      <c r="J18" s="82"/>
      <c r="K18" s="82"/>
      <c r="L18" s="124">
        <v>1974.6</v>
      </c>
      <c r="M18" s="354">
        <v>1</v>
      </c>
      <c r="N18" s="82">
        <v>195.9</v>
      </c>
      <c r="O18" s="82">
        <v>195.9</v>
      </c>
      <c r="P18" s="82"/>
      <c r="Q18" s="82"/>
      <c r="R18" s="344"/>
      <c r="S18" s="82"/>
      <c r="T18" s="82"/>
      <c r="U18" s="82"/>
      <c r="V18" s="82"/>
      <c r="W18" s="82"/>
      <c r="X18" s="121">
        <f t="shared" ref="X18:X25" si="112">Z18+AA18+AC18</f>
        <v>0</v>
      </c>
      <c r="Y18" s="86" t="str">
        <f t="shared" ref="Y18:Y25" si="113">IF(W18&gt;=X18,"УРА!","ЛОЖЬ")</f>
        <v>УРА!</v>
      </c>
      <c r="Z18" s="82"/>
      <c r="AA18" s="124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121">
        <f t="shared" ref="AN18:AN25" si="114">AP18+AQ18+AS18</f>
        <v>0</v>
      </c>
      <c r="AO18" s="86" t="str">
        <f t="shared" ref="AO18:AO25" si="115">IF(AM18&gt;=AN18,"УРА!","ЛОЖЬ")</f>
        <v>УРА!</v>
      </c>
      <c r="AP18" s="82"/>
      <c r="AQ18" s="82"/>
      <c r="AR18" s="82"/>
      <c r="AS18" s="124"/>
      <c r="AT18" s="124"/>
      <c r="AU18" s="124"/>
      <c r="AV18" s="82"/>
      <c r="AW18" s="82"/>
      <c r="AX18" s="82"/>
      <c r="AY18" s="124"/>
      <c r="AZ18" s="82"/>
      <c r="BA18" s="82"/>
      <c r="BB18" s="82"/>
      <c r="BC18" s="124"/>
      <c r="BD18" s="121">
        <f t="shared" ref="BD18:BD25" si="116">BF18+BG18+BI18</f>
        <v>0</v>
      </c>
      <c r="BE18" s="86" t="str">
        <f t="shared" ref="BE18:BE25" si="117">IF(BC18&gt;=BD18,"УРА!","ЛОЖЬ")</f>
        <v>УРА!</v>
      </c>
      <c r="BF18" s="124"/>
      <c r="BG18" s="124"/>
      <c r="BH18" s="124"/>
      <c r="BI18" s="124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121">
        <f t="shared" ref="BT18:BT25" si="118">BV18+BW18+BY18</f>
        <v>0</v>
      </c>
      <c r="BU18" s="86" t="str">
        <f t="shared" ref="BU18:BU25" si="119">IF(BS18&gt;=BT18,"УРА!","ЛОЖЬ")</f>
        <v>УРА!</v>
      </c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121">
        <f t="shared" ref="CJ18:CJ25" si="120">CL18+CM18+CO18</f>
        <v>0</v>
      </c>
      <c r="CK18" s="86" t="str">
        <f t="shared" ref="CK18:CK25" si="121">IF(CI18&gt;=CJ18,"УРА!","ЛОЖЬ")</f>
        <v>УРА!</v>
      </c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121"/>
      <c r="DA18" s="86" t="str">
        <f t="shared" ref="DA18:DA25" si="122">IF(CY18&gt;=CZ18,"УРА!","ЛОЖЬ")</f>
        <v>УРА!</v>
      </c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121">
        <f t="shared" si="10"/>
        <v>0</v>
      </c>
      <c r="DQ18" s="86" t="str">
        <f t="shared" si="86"/>
        <v>УРА!</v>
      </c>
      <c r="DR18" s="82"/>
      <c r="DS18" s="82"/>
      <c r="DT18" s="82"/>
      <c r="DU18" s="82"/>
      <c r="DV18" s="82"/>
      <c r="DW18" s="82">
        <v>1867.9</v>
      </c>
      <c r="DX18" s="82"/>
      <c r="DY18" s="82"/>
      <c r="DZ18" s="82"/>
      <c r="EA18" s="82"/>
      <c r="EB18" s="82"/>
      <c r="EC18" s="82"/>
      <c r="ED18" s="82"/>
      <c r="EE18" s="82"/>
      <c r="EF18" s="121">
        <f t="shared" ref="EF18:EF25" si="123">EH18+EI18+EK18</f>
        <v>0</v>
      </c>
      <c r="EG18" s="86" t="str">
        <f t="shared" si="12"/>
        <v>УРА!</v>
      </c>
      <c r="EH18" s="82"/>
      <c r="EI18" s="82"/>
      <c r="EJ18" s="82"/>
      <c r="EK18" s="82"/>
      <c r="EL18" s="82"/>
      <c r="EM18" s="82"/>
      <c r="EN18" s="82"/>
      <c r="EO18" s="82"/>
      <c r="EP18" s="82"/>
      <c r="EQ18" s="251">
        <f t="shared" ref="EQ18:ET25" si="124">AY18+BO18</f>
        <v>0</v>
      </c>
      <c r="ER18" s="251">
        <f t="shared" si="124"/>
        <v>0</v>
      </c>
      <c r="ES18" s="251">
        <f t="shared" si="124"/>
        <v>0</v>
      </c>
      <c r="ET18" s="251">
        <f t="shared" si="124"/>
        <v>0</v>
      </c>
      <c r="EU18" s="343">
        <f t="shared" si="13"/>
        <v>0</v>
      </c>
      <c r="EV18" s="251">
        <f t="shared" si="87"/>
        <v>0</v>
      </c>
      <c r="EW18" s="86" t="str">
        <f t="shared" si="88"/>
        <v>УРА!</v>
      </c>
      <c r="EX18" s="251">
        <f t="shared" si="89"/>
        <v>0</v>
      </c>
      <c r="EY18" s="251">
        <f t="shared" si="90"/>
        <v>0</v>
      </c>
      <c r="EZ18" s="251">
        <f t="shared" si="91"/>
        <v>0</v>
      </c>
      <c r="FA18" s="251">
        <f t="shared" si="92"/>
        <v>0</v>
      </c>
      <c r="FB18" s="251">
        <f t="shared" si="92"/>
        <v>0</v>
      </c>
      <c r="FC18" s="251">
        <f t="shared" si="93"/>
        <v>0</v>
      </c>
      <c r="FD18" s="251">
        <f t="shared" si="94"/>
        <v>0</v>
      </c>
      <c r="FE18" s="86" t="str">
        <f t="shared" ref="FE18:FE25" si="125">IF(FC18&gt;=FD18,"УРА!","ЛОЖЬ")</f>
        <v>УРА!</v>
      </c>
      <c r="FF18" s="251">
        <f t="shared" ref="FF18:FH25" si="126">BL18+CB18</f>
        <v>0</v>
      </c>
      <c r="FG18" s="251">
        <f t="shared" si="126"/>
        <v>0</v>
      </c>
      <c r="FH18" s="251">
        <f t="shared" si="126"/>
        <v>0</v>
      </c>
      <c r="FI18" s="82">
        <f t="shared" ref="FI18:FI25" si="127">B18+S17+AI18+AY18+BO18+CE18+CU18+DK18+EA18</f>
        <v>0</v>
      </c>
      <c r="FJ18" s="82">
        <f t="shared" ref="FJ18:FJ25" si="128">FL18+FM18+FN18</f>
        <v>0</v>
      </c>
      <c r="FK18" s="86" t="str">
        <f t="shared" ref="FK18:FK25" si="129">IF(FI18&gt;=FJ18,"УРА!","ЛОЖЬ")</f>
        <v>УРА!</v>
      </c>
      <c r="FL18" s="82">
        <f t="shared" ref="FL18:FO25" si="130">C18+T18+AJ18+AZ18+BP18+CF18+CV18++DL18+EB18</f>
        <v>0</v>
      </c>
      <c r="FM18" s="82">
        <f t="shared" si="130"/>
        <v>0</v>
      </c>
      <c r="FN18" s="82">
        <f t="shared" si="130"/>
        <v>0</v>
      </c>
      <c r="FO18" s="82">
        <f t="shared" si="130"/>
        <v>1974.6</v>
      </c>
      <c r="FP18" s="121">
        <f t="shared" ref="FP18:FP25" si="131">FR18+FS18+FU18</f>
        <v>1974.6</v>
      </c>
      <c r="FQ18" s="86" t="str">
        <f t="shared" ref="FQ18:FQ25" si="132">IF(FO18&gt;=FP18,"УРА!","ЛОЖЬ")</f>
        <v>УРА!</v>
      </c>
      <c r="FR18" s="82">
        <f t="shared" ref="FR18:FW25" si="133">I18+Z18+AP18+BF18+BV18+CL18+DB18+DR18+EH18</f>
        <v>0</v>
      </c>
      <c r="FS18" s="82">
        <f t="shared" si="133"/>
        <v>0</v>
      </c>
      <c r="FT18" s="82">
        <f t="shared" si="133"/>
        <v>0</v>
      </c>
      <c r="FU18" s="82">
        <f t="shared" si="133"/>
        <v>1974.6</v>
      </c>
      <c r="FV18" s="82" t="e">
        <f>#REF!+AD18+AT18+BJ18+BZ18+CP18+DF18+DV18+EL18</f>
        <v>#REF!</v>
      </c>
      <c r="FW18" s="82">
        <f t="shared" si="133"/>
        <v>2063.8000000000002</v>
      </c>
      <c r="FX18" s="251">
        <f t="shared" ref="FX18:FX25" si="134">FZ18+GB18</f>
        <v>195.9</v>
      </c>
      <c r="FY18" s="86" t="str">
        <f t="shared" ref="FY18:FY25" si="135">IF(FW18&gt;=FX18,"УРА!","ЛОЖЬ")</f>
        <v>УРА!</v>
      </c>
      <c r="FZ18" s="82">
        <f t="shared" ref="FZ18:GB25" si="136">O18+AF18+AV18+BL18+CB18+CR18+DH18+DX18+EN18</f>
        <v>195.9</v>
      </c>
      <c r="GA18" s="82">
        <f t="shared" si="136"/>
        <v>0</v>
      </c>
      <c r="GB18" s="82">
        <f t="shared" si="136"/>
        <v>0</v>
      </c>
      <c r="GC18" s="82">
        <f t="shared" ref="GC18:GG25" si="137">B18+EA18</f>
        <v>0</v>
      </c>
      <c r="GD18" s="82">
        <f t="shared" si="137"/>
        <v>0</v>
      </c>
      <c r="GE18" s="82">
        <f t="shared" si="137"/>
        <v>0</v>
      </c>
      <c r="GF18" s="82">
        <f t="shared" si="137"/>
        <v>0</v>
      </c>
      <c r="GG18" s="82">
        <f t="shared" si="137"/>
        <v>1974.6</v>
      </c>
      <c r="GH18" s="82">
        <f t="shared" ref="GH18:GP25" si="138">I18+EH18</f>
        <v>0</v>
      </c>
      <c r="GI18" s="82">
        <f t="shared" si="138"/>
        <v>0</v>
      </c>
      <c r="GJ18" s="82">
        <f t="shared" si="138"/>
        <v>0</v>
      </c>
      <c r="GK18" s="82">
        <f t="shared" si="138"/>
        <v>1974.6</v>
      </c>
      <c r="GL18" s="82" t="e">
        <f>#REF!+EL18</f>
        <v>#REF!</v>
      </c>
      <c r="GM18" s="82">
        <f t="shared" si="138"/>
        <v>195.9</v>
      </c>
      <c r="GN18" s="82">
        <f t="shared" si="138"/>
        <v>195.9</v>
      </c>
      <c r="GO18" s="82">
        <f t="shared" si="138"/>
        <v>0</v>
      </c>
      <c r="GP18" s="82">
        <f t="shared" si="138"/>
        <v>0</v>
      </c>
    </row>
    <row r="19" spans="1:198" ht="13.5" customHeight="1">
      <c r="A19" s="151" t="s">
        <v>355</v>
      </c>
      <c r="B19" s="120"/>
      <c r="C19" s="84"/>
      <c r="D19" s="84"/>
      <c r="E19" s="84"/>
      <c r="F19" s="84"/>
      <c r="G19" s="121">
        <f t="shared" si="111"/>
        <v>0</v>
      </c>
      <c r="H19" s="86" t="str">
        <f t="shared" si="76"/>
        <v>УРА!</v>
      </c>
      <c r="I19" s="120"/>
      <c r="J19" s="84"/>
      <c r="K19" s="84"/>
      <c r="L19" s="120"/>
      <c r="M19" s="120"/>
      <c r="N19" s="84"/>
      <c r="O19" s="84"/>
      <c r="P19" s="84"/>
      <c r="Q19" s="84"/>
      <c r="R19" s="305"/>
      <c r="S19" s="84"/>
      <c r="T19" s="84"/>
      <c r="U19" s="84"/>
      <c r="V19" s="84"/>
      <c r="W19" s="84">
        <v>3180</v>
      </c>
      <c r="X19" s="121">
        <f t="shared" si="112"/>
        <v>1942.9</v>
      </c>
      <c r="Y19" s="86" t="str">
        <f t="shared" si="113"/>
        <v>УРА!</v>
      </c>
      <c r="Z19" s="84"/>
      <c r="AA19" s="120"/>
      <c r="AB19" s="84"/>
      <c r="AC19" s="84">
        <v>1942.9</v>
      </c>
      <c r="AD19" s="84"/>
      <c r="AE19" s="84">
        <v>1087.2</v>
      </c>
      <c r="AF19" s="84">
        <v>314.7</v>
      </c>
      <c r="AG19" s="84"/>
      <c r="AH19" s="84"/>
      <c r="AI19" s="84"/>
      <c r="AJ19" s="84"/>
      <c r="AK19" s="84"/>
      <c r="AL19" s="84"/>
      <c r="AM19" s="122"/>
      <c r="AN19" s="121">
        <f t="shared" si="114"/>
        <v>0</v>
      </c>
      <c r="AO19" s="86" t="str">
        <f t="shared" si="115"/>
        <v>УРА!</v>
      </c>
      <c r="AP19" s="84"/>
      <c r="AQ19" s="84"/>
      <c r="AR19" s="84"/>
      <c r="AS19" s="120"/>
      <c r="AT19" s="120"/>
      <c r="AU19" s="120"/>
      <c r="AV19" s="84"/>
      <c r="AW19" s="84"/>
      <c r="AX19" s="84"/>
      <c r="AY19" s="84"/>
      <c r="AZ19" s="84"/>
      <c r="BA19" s="84"/>
      <c r="BB19" s="84"/>
      <c r="BC19" s="120"/>
      <c r="BD19" s="121">
        <f t="shared" si="116"/>
        <v>0</v>
      </c>
      <c r="BE19" s="86" t="str">
        <f t="shared" si="117"/>
        <v>УРА!</v>
      </c>
      <c r="BF19" s="120"/>
      <c r="BG19" s="120"/>
      <c r="BH19" s="120"/>
      <c r="BI19" s="120"/>
      <c r="BJ19" s="84"/>
      <c r="BK19" s="84"/>
      <c r="BL19" s="84"/>
      <c r="BM19" s="84"/>
      <c r="BN19" s="84"/>
      <c r="BO19" s="85"/>
      <c r="BP19" s="85"/>
      <c r="BQ19" s="85"/>
      <c r="BR19" s="85"/>
      <c r="BS19" s="85"/>
      <c r="BT19" s="121">
        <f t="shared" si="118"/>
        <v>0</v>
      </c>
      <c r="BU19" s="86" t="str">
        <f t="shared" si="119"/>
        <v>УРА!</v>
      </c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121">
        <f t="shared" si="120"/>
        <v>0</v>
      </c>
      <c r="CK19" s="86" t="str">
        <f t="shared" si="121"/>
        <v>УРА!</v>
      </c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121"/>
      <c r="DA19" s="86" t="str">
        <f t="shared" si="122"/>
        <v>УРА!</v>
      </c>
      <c r="DB19" s="85"/>
      <c r="DC19" s="85"/>
      <c r="DD19" s="85"/>
      <c r="DE19" s="85"/>
      <c r="DF19" s="85"/>
      <c r="DG19" s="85"/>
      <c r="DH19" s="85"/>
      <c r="DI19" s="85"/>
      <c r="DJ19" s="85"/>
      <c r="DK19" s="84">
        <v>0</v>
      </c>
      <c r="DL19" s="84">
        <v>0</v>
      </c>
      <c r="DM19" s="84">
        <v>0</v>
      </c>
      <c r="DN19" s="84">
        <v>0</v>
      </c>
      <c r="DO19" s="84"/>
      <c r="DP19" s="121">
        <f t="shared" si="10"/>
        <v>0</v>
      </c>
      <c r="DQ19" s="86" t="str">
        <f t="shared" si="86"/>
        <v>УРА!</v>
      </c>
      <c r="DR19" s="84"/>
      <c r="DS19" s="84"/>
      <c r="DT19" s="84"/>
      <c r="DU19" s="84"/>
      <c r="DV19" s="84"/>
      <c r="DW19" s="84">
        <v>46.6</v>
      </c>
      <c r="DX19" s="84"/>
      <c r="DY19" s="84"/>
      <c r="DZ19" s="84"/>
      <c r="EA19" s="84"/>
      <c r="EB19" s="84"/>
      <c r="EC19" s="84"/>
      <c r="ED19" s="84"/>
      <c r="EE19" s="84"/>
      <c r="EF19" s="121">
        <f t="shared" si="123"/>
        <v>0</v>
      </c>
      <c r="EG19" s="86" t="str">
        <f t="shared" si="12"/>
        <v>УРА!</v>
      </c>
      <c r="EH19" s="84"/>
      <c r="EI19" s="84"/>
      <c r="EJ19" s="84"/>
      <c r="EK19" s="84"/>
      <c r="EL19" s="84"/>
      <c r="EM19" s="84"/>
      <c r="EN19" s="84"/>
      <c r="EO19" s="84"/>
      <c r="EP19" s="84"/>
      <c r="EQ19" s="251">
        <f t="shared" si="124"/>
        <v>0</v>
      </c>
      <c r="ER19" s="251">
        <f t="shared" si="124"/>
        <v>0</v>
      </c>
      <c r="ES19" s="251">
        <f t="shared" si="124"/>
        <v>0</v>
      </c>
      <c r="ET19" s="251">
        <f t="shared" si="124"/>
        <v>0</v>
      </c>
      <c r="EU19" s="343">
        <f t="shared" si="13"/>
        <v>0</v>
      </c>
      <c r="EV19" s="251">
        <f t="shared" si="87"/>
        <v>0</v>
      </c>
      <c r="EW19" s="86" t="str">
        <f t="shared" si="88"/>
        <v>УРА!</v>
      </c>
      <c r="EX19" s="251">
        <f t="shared" si="89"/>
        <v>0</v>
      </c>
      <c r="EY19" s="251">
        <f t="shared" si="90"/>
        <v>0</v>
      </c>
      <c r="EZ19" s="251">
        <f t="shared" si="91"/>
        <v>0</v>
      </c>
      <c r="FA19" s="251">
        <f t="shared" si="92"/>
        <v>0</v>
      </c>
      <c r="FB19" s="251">
        <f t="shared" si="92"/>
        <v>0</v>
      </c>
      <c r="FC19" s="251">
        <f t="shared" si="93"/>
        <v>0</v>
      </c>
      <c r="FD19" s="251">
        <f t="shared" si="94"/>
        <v>0</v>
      </c>
      <c r="FE19" s="86" t="str">
        <f t="shared" si="125"/>
        <v>УРА!</v>
      </c>
      <c r="FF19" s="251">
        <f t="shared" si="126"/>
        <v>0</v>
      </c>
      <c r="FG19" s="251">
        <f t="shared" si="126"/>
        <v>0</v>
      </c>
      <c r="FH19" s="251">
        <f t="shared" si="126"/>
        <v>0</v>
      </c>
      <c r="FI19" s="82">
        <f t="shared" si="127"/>
        <v>0</v>
      </c>
      <c r="FJ19" s="82">
        <f t="shared" si="128"/>
        <v>0</v>
      </c>
      <c r="FK19" s="86" t="str">
        <f t="shared" si="129"/>
        <v>УРА!</v>
      </c>
      <c r="FL19" s="82">
        <f t="shared" si="130"/>
        <v>0</v>
      </c>
      <c r="FM19" s="82">
        <f t="shared" si="130"/>
        <v>0</v>
      </c>
      <c r="FN19" s="82">
        <f t="shared" si="130"/>
        <v>0</v>
      </c>
      <c r="FO19" s="82">
        <f t="shared" si="130"/>
        <v>3180</v>
      </c>
      <c r="FP19" s="121">
        <f t="shared" si="131"/>
        <v>1942.9</v>
      </c>
      <c r="FQ19" s="86" t="str">
        <f t="shared" si="132"/>
        <v>УРА!</v>
      </c>
      <c r="FR19" s="82">
        <f t="shared" si="133"/>
        <v>0</v>
      </c>
      <c r="FS19" s="82">
        <f t="shared" si="133"/>
        <v>0</v>
      </c>
      <c r="FT19" s="82">
        <f t="shared" si="133"/>
        <v>0</v>
      </c>
      <c r="FU19" s="82">
        <f t="shared" si="133"/>
        <v>1942.9</v>
      </c>
      <c r="FV19" s="82">
        <f t="shared" si="133"/>
        <v>0</v>
      </c>
      <c r="FW19" s="82">
        <f t="shared" si="133"/>
        <v>1133.8</v>
      </c>
      <c r="FX19" s="251">
        <f t="shared" si="134"/>
        <v>314.7</v>
      </c>
      <c r="FY19" s="86" t="str">
        <f t="shared" si="135"/>
        <v>УРА!</v>
      </c>
      <c r="FZ19" s="82">
        <f t="shared" si="136"/>
        <v>314.7</v>
      </c>
      <c r="GA19" s="82">
        <f t="shared" si="136"/>
        <v>0</v>
      </c>
      <c r="GB19" s="82">
        <f t="shared" si="136"/>
        <v>0</v>
      </c>
      <c r="GC19" s="82">
        <f t="shared" si="137"/>
        <v>0</v>
      </c>
      <c r="GD19" s="82">
        <f t="shared" si="137"/>
        <v>0</v>
      </c>
      <c r="GE19" s="82">
        <f t="shared" si="137"/>
        <v>0</v>
      </c>
      <c r="GF19" s="82">
        <f t="shared" si="137"/>
        <v>0</v>
      </c>
      <c r="GG19" s="82">
        <f t="shared" si="137"/>
        <v>0</v>
      </c>
      <c r="GH19" s="82">
        <f t="shared" si="138"/>
        <v>0</v>
      </c>
      <c r="GI19" s="82">
        <f t="shared" si="138"/>
        <v>0</v>
      </c>
      <c r="GJ19" s="82">
        <f t="shared" si="138"/>
        <v>0</v>
      </c>
      <c r="GK19" s="82">
        <f t="shared" si="138"/>
        <v>0</v>
      </c>
      <c r="GL19" s="82">
        <f t="shared" si="138"/>
        <v>0</v>
      </c>
      <c r="GM19" s="82">
        <f t="shared" si="138"/>
        <v>0</v>
      </c>
      <c r="GN19" s="82">
        <f t="shared" si="138"/>
        <v>0</v>
      </c>
      <c r="GO19" s="82">
        <f t="shared" si="138"/>
        <v>0</v>
      </c>
      <c r="GP19" s="82">
        <f t="shared" si="138"/>
        <v>0</v>
      </c>
    </row>
    <row r="20" spans="1:198" ht="13.5" customHeight="1">
      <c r="A20" s="151" t="s">
        <v>356</v>
      </c>
      <c r="B20" s="349"/>
      <c r="C20" s="347"/>
      <c r="D20" s="347"/>
      <c r="E20" s="347"/>
      <c r="F20" s="347"/>
      <c r="G20" s="121">
        <f t="shared" si="111"/>
        <v>0</v>
      </c>
      <c r="H20" s="86" t="str">
        <f t="shared" si="76"/>
        <v>УРА!</v>
      </c>
      <c r="I20" s="347"/>
      <c r="J20" s="347"/>
      <c r="K20" s="347"/>
      <c r="L20" s="349"/>
      <c r="M20" s="349"/>
      <c r="N20" s="347"/>
      <c r="O20" s="347"/>
      <c r="P20" s="347"/>
      <c r="Q20" s="347"/>
      <c r="R20" s="350"/>
      <c r="S20" s="347"/>
      <c r="T20" s="347"/>
      <c r="U20" s="347"/>
      <c r="V20" s="347"/>
      <c r="W20" s="347"/>
      <c r="X20" s="121">
        <f t="shared" si="112"/>
        <v>0</v>
      </c>
      <c r="Y20" s="86" t="str">
        <f t="shared" si="113"/>
        <v>УРА!</v>
      </c>
      <c r="Z20" s="347"/>
      <c r="AA20" s="349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121">
        <f t="shared" si="114"/>
        <v>0</v>
      </c>
      <c r="AO20" s="86" t="str">
        <f t="shared" si="115"/>
        <v>УРА!</v>
      </c>
      <c r="AP20" s="347"/>
      <c r="AQ20" s="347"/>
      <c r="AR20" s="347"/>
      <c r="AS20" s="349"/>
      <c r="AT20" s="349"/>
      <c r="AU20" s="349"/>
      <c r="AV20" s="347"/>
      <c r="AW20" s="347"/>
      <c r="AX20" s="347"/>
      <c r="AY20" s="347"/>
      <c r="AZ20" s="347"/>
      <c r="BA20" s="347"/>
      <c r="BB20" s="347"/>
      <c r="BC20" s="349">
        <v>7106</v>
      </c>
      <c r="BD20" s="121">
        <f t="shared" si="116"/>
        <v>5001</v>
      </c>
      <c r="BE20" s="86" t="str">
        <f t="shared" si="117"/>
        <v>УРА!</v>
      </c>
      <c r="BF20" s="349"/>
      <c r="BG20" s="349">
        <v>331.3</v>
      </c>
      <c r="BH20" s="349"/>
      <c r="BI20" s="349">
        <v>4669.7</v>
      </c>
      <c r="BJ20" s="347"/>
      <c r="BK20" s="347">
        <v>24568.7</v>
      </c>
      <c r="BL20" s="347">
        <v>9638.6</v>
      </c>
      <c r="BM20" s="347">
        <v>5226.3999999999996</v>
      </c>
      <c r="BN20" s="347">
        <v>10080.1</v>
      </c>
      <c r="BO20" s="348"/>
      <c r="BP20" s="348"/>
      <c r="BQ20" s="348"/>
      <c r="BR20" s="348"/>
      <c r="BS20" s="348"/>
      <c r="BT20" s="121">
        <f t="shared" si="118"/>
        <v>0</v>
      </c>
      <c r="BU20" s="86" t="str">
        <f t="shared" si="119"/>
        <v>УРА!</v>
      </c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121">
        <f t="shared" si="120"/>
        <v>0</v>
      </c>
      <c r="CK20" s="86" t="str">
        <f t="shared" si="121"/>
        <v>УРА!</v>
      </c>
      <c r="CL20" s="348"/>
      <c r="CM20" s="348"/>
      <c r="CN20" s="348"/>
      <c r="CO20" s="348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121"/>
      <c r="DA20" s="86" t="str">
        <f t="shared" si="122"/>
        <v>УРА!</v>
      </c>
      <c r="DB20" s="348"/>
      <c r="DC20" s="348"/>
      <c r="DD20" s="348"/>
      <c r="DE20" s="348"/>
      <c r="DF20" s="348"/>
      <c r="DG20" s="348"/>
      <c r="DH20" s="348"/>
      <c r="DI20" s="348"/>
      <c r="DJ20" s="348"/>
      <c r="DK20" s="347"/>
      <c r="DL20" s="347"/>
      <c r="DM20" s="347"/>
      <c r="DN20" s="347"/>
      <c r="DO20" s="347"/>
      <c r="DP20" s="121">
        <f t="shared" si="10"/>
        <v>0</v>
      </c>
      <c r="DQ20" s="86" t="str">
        <f t="shared" si="86"/>
        <v>УРА!</v>
      </c>
      <c r="DR20" s="347"/>
      <c r="DS20" s="347"/>
      <c r="DT20" s="347"/>
      <c r="DU20" s="347"/>
      <c r="DV20" s="347"/>
      <c r="DW20" s="347">
        <v>516.79999999999995</v>
      </c>
      <c r="DX20" s="347"/>
      <c r="DY20" s="347"/>
      <c r="DZ20" s="347"/>
      <c r="EA20" s="347"/>
      <c r="EB20" s="347"/>
      <c r="EC20" s="347"/>
      <c r="ED20" s="347"/>
      <c r="EE20" s="347"/>
      <c r="EF20" s="121">
        <f t="shared" si="123"/>
        <v>0</v>
      </c>
      <c r="EG20" s="86" t="str">
        <f t="shared" si="12"/>
        <v>УРА!</v>
      </c>
      <c r="EH20" s="347"/>
      <c r="EI20" s="347"/>
      <c r="EJ20" s="347"/>
      <c r="EK20" s="347"/>
      <c r="EL20" s="347"/>
      <c r="EM20" s="347"/>
      <c r="EN20" s="347"/>
      <c r="EO20" s="347"/>
      <c r="EP20" s="347"/>
      <c r="EQ20" s="251">
        <f t="shared" si="124"/>
        <v>0</v>
      </c>
      <c r="ER20" s="251">
        <f t="shared" si="124"/>
        <v>0</v>
      </c>
      <c r="ES20" s="251">
        <f t="shared" si="124"/>
        <v>0</v>
      </c>
      <c r="ET20" s="251">
        <f t="shared" si="124"/>
        <v>0</v>
      </c>
      <c r="EU20" s="343">
        <f t="shared" si="13"/>
        <v>7106</v>
      </c>
      <c r="EV20" s="251">
        <f t="shared" si="87"/>
        <v>5001</v>
      </c>
      <c r="EW20" s="86" t="str">
        <f t="shared" si="88"/>
        <v>УРА!</v>
      </c>
      <c r="EX20" s="251">
        <f t="shared" si="89"/>
        <v>0</v>
      </c>
      <c r="EY20" s="251">
        <f t="shared" si="90"/>
        <v>331.3</v>
      </c>
      <c r="EZ20" s="251">
        <f t="shared" si="91"/>
        <v>0</v>
      </c>
      <c r="FA20" s="251">
        <f t="shared" si="92"/>
        <v>4669.7</v>
      </c>
      <c r="FB20" s="251">
        <f t="shared" si="92"/>
        <v>0</v>
      </c>
      <c r="FC20" s="251">
        <f t="shared" si="93"/>
        <v>24568.7</v>
      </c>
      <c r="FD20" s="251">
        <f t="shared" si="94"/>
        <v>19986.7</v>
      </c>
      <c r="FE20" s="86" t="str">
        <f t="shared" si="125"/>
        <v>УРА!</v>
      </c>
      <c r="FF20" s="251">
        <v>9906.6</v>
      </c>
      <c r="FG20" s="251">
        <v>5494.4</v>
      </c>
      <c r="FH20" s="251">
        <f t="shared" si="126"/>
        <v>10080.1</v>
      </c>
      <c r="FI20" s="82">
        <f t="shared" si="127"/>
        <v>0</v>
      </c>
      <c r="FJ20" s="82">
        <f t="shared" si="128"/>
        <v>0</v>
      </c>
      <c r="FK20" s="86" t="str">
        <f t="shared" si="129"/>
        <v>УРА!</v>
      </c>
      <c r="FL20" s="82">
        <f t="shared" si="130"/>
        <v>0</v>
      </c>
      <c r="FM20" s="82">
        <f t="shared" si="130"/>
        <v>0</v>
      </c>
      <c r="FN20" s="82">
        <f t="shared" si="130"/>
        <v>0</v>
      </c>
      <c r="FO20" s="82">
        <f t="shared" si="130"/>
        <v>7106</v>
      </c>
      <c r="FP20" s="121">
        <f t="shared" si="131"/>
        <v>5001</v>
      </c>
      <c r="FQ20" s="86" t="str">
        <f t="shared" si="132"/>
        <v>УРА!</v>
      </c>
      <c r="FR20" s="82">
        <f t="shared" si="133"/>
        <v>0</v>
      </c>
      <c r="FS20" s="82">
        <f t="shared" si="133"/>
        <v>331.3</v>
      </c>
      <c r="FT20" s="82">
        <f t="shared" si="133"/>
        <v>0</v>
      </c>
      <c r="FU20" s="82">
        <f t="shared" si="133"/>
        <v>4669.7</v>
      </c>
      <c r="FV20" s="82">
        <f t="shared" si="133"/>
        <v>0</v>
      </c>
      <c r="FW20" s="82">
        <f t="shared" si="133"/>
        <v>25085.5</v>
      </c>
      <c r="FX20" s="251">
        <f t="shared" si="134"/>
        <v>19718.7</v>
      </c>
      <c r="FY20" s="86" t="str">
        <f t="shared" si="135"/>
        <v>УРА!</v>
      </c>
      <c r="FZ20" s="82">
        <f t="shared" si="136"/>
        <v>9638.6</v>
      </c>
      <c r="GA20" s="82">
        <f t="shared" si="136"/>
        <v>5226.3999999999996</v>
      </c>
      <c r="GB20" s="82">
        <f t="shared" si="136"/>
        <v>10080.1</v>
      </c>
      <c r="GC20" s="82">
        <f t="shared" si="137"/>
        <v>0</v>
      </c>
      <c r="GD20" s="82">
        <f t="shared" si="137"/>
        <v>0</v>
      </c>
      <c r="GE20" s="82">
        <f t="shared" si="137"/>
        <v>0</v>
      </c>
      <c r="GF20" s="82">
        <f t="shared" si="137"/>
        <v>0</v>
      </c>
      <c r="GG20" s="82">
        <f t="shared" si="137"/>
        <v>0</v>
      </c>
      <c r="GH20" s="82">
        <f t="shared" si="138"/>
        <v>0</v>
      </c>
      <c r="GI20" s="82">
        <f t="shared" si="138"/>
        <v>0</v>
      </c>
      <c r="GJ20" s="82">
        <f t="shared" si="138"/>
        <v>0</v>
      </c>
      <c r="GK20" s="82">
        <f t="shared" si="138"/>
        <v>0</v>
      </c>
      <c r="GL20" s="82">
        <f t="shared" si="138"/>
        <v>0</v>
      </c>
      <c r="GM20" s="82">
        <f t="shared" si="138"/>
        <v>0</v>
      </c>
      <c r="GN20" s="82">
        <f t="shared" si="138"/>
        <v>0</v>
      </c>
      <c r="GO20" s="82">
        <f t="shared" si="138"/>
        <v>0</v>
      </c>
      <c r="GP20" s="82">
        <f t="shared" si="138"/>
        <v>0</v>
      </c>
    </row>
    <row r="21" spans="1:198" ht="13.5" customHeight="1">
      <c r="A21" s="151" t="s">
        <v>357</v>
      </c>
      <c r="B21" s="120"/>
      <c r="C21" s="84"/>
      <c r="D21" s="123"/>
      <c r="E21" s="84"/>
      <c r="F21" s="120"/>
      <c r="G21" s="121">
        <f t="shared" si="111"/>
        <v>0</v>
      </c>
      <c r="H21" s="86" t="str">
        <f t="shared" si="76"/>
        <v>УРА!</v>
      </c>
      <c r="I21" s="84"/>
      <c r="J21" s="84"/>
      <c r="K21" s="84"/>
      <c r="L21" s="120"/>
      <c r="M21" s="120"/>
      <c r="N21" s="84"/>
      <c r="O21" s="84"/>
      <c r="P21" s="84"/>
      <c r="Q21" s="84"/>
      <c r="R21" s="305"/>
      <c r="S21" s="84"/>
      <c r="T21" s="84"/>
      <c r="U21" s="84"/>
      <c r="V21" s="84"/>
      <c r="W21" s="84"/>
      <c r="X21" s="121">
        <f t="shared" si="112"/>
        <v>0</v>
      </c>
      <c r="Y21" s="86" t="str">
        <f t="shared" si="113"/>
        <v>УРА!</v>
      </c>
      <c r="Z21" s="84"/>
      <c r="AA21" s="120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122"/>
      <c r="AN21" s="121">
        <f t="shared" si="114"/>
        <v>0</v>
      </c>
      <c r="AO21" s="86" t="str">
        <f t="shared" si="115"/>
        <v>УРА!</v>
      </c>
      <c r="AP21" s="84"/>
      <c r="AQ21" s="84"/>
      <c r="AR21" s="84"/>
      <c r="AS21" s="120"/>
      <c r="AT21" s="120"/>
      <c r="AU21" s="120"/>
      <c r="AV21" s="84"/>
      <c r="AW21" s="84"/>
      <c r="AX21" s="84"/>
      <c r="AY21" s="82"/>
      <c r="AZ21" s="84"/>
      <c r="BA21" s="84"/>
      <c r="BB21" s="84"/>
      <c r="BC21" s="120">
        <v>19.399999999999999</v>
      </c>
      <c r="BD21" s="121">
        <f t="shared" si="116"/>
        <v>19.399999999999999</v>
      </c>
      <c r="BE21" s="86" t="str">
        <f t="shared" si="117"/>
        <v>УРА!</v>
      </c>
      <c r="BF21" s="120"/>
      <c r="BG21" s="120"/>
      <c r="BH21" s="120"/>
      <c r="BI21" s="120">
        <v>19.399999999999999</v>
      </c>
      <c r="BJ21" s="84"/>
      <c r="BK21" s="84"/>
      <c r="BL21" s="84"/>
      <c r="BM21" s="84"/>
      <c r="BN21" s="84"/>
      <c r="BO21" s="85"/>
      <c r="BP21" s="85"/>
      <c r="BQ21" s="85"/>
      <c r="BR21" s="85"/>
      <c r="BS21" s="85"/>
      <c r="BT21" s="121">
        <f t="shared" si="118"/>
        <v>0</v>
      </c>
      <c r="BU21" s="86" t="str">
        <f t="shared" si="119"/>
        <v>УРА!</v>
      </c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121">
        <f t="shared" si="120"/>
        <v>0</v>
      </c>
      <c r="CK21" s="86" t="str">
        <f t="shared" si="121"/>
        <v>УРА!</v>
      </c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121"/>
      <c r="DA21" s="86" t="str">
        <f t="shared" si="122"/>
        <v>УРА!</v>
      </c>
      <c r="DB21" s="85"/>
      <c r="DC21" s="85"/>
      <c r="DD21" s="85"/>
      <c r="DE21" s="85"/>
      <c r="DF21" s="85"/>
      <c r="DG21" s="85"/>
      <c r="DH21" s="85"/>
      <c r="DI21" s="85"/>
      <c r="DJ21" s="85"/>
      <c r="DK21" s="84"/>
      <c r="DL21" s="84"/>
      <c r="DM21" s="84"/>
      <c r="DN21" s="84"/>
      <c r="DO21" s="122"/>
      <c r="DP21" s="121">
        <f t="shared" si="10"/>
        <v>0</v>
      </c>
      <c r="DQ21" s="86" t="str">
        <f t="shared" si="86"/>
        <v>УРА!</v>
      </c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122"/>
      <c r="EF21" s="121">
        <f t="shared" si="123"/>
        <v>0</v>
      </c>
      <c r="EG21" s="86" t="str">
        <f t="shared" si="12"/>
        <v>УРА!</v>
      </c>
      <c r="EH21" s="84"/>
      <c r="EI21" s="84"/>
      <c r="EJ21" s="84"/>
      <c r="EK21" s="84"/>
      <c r="EL21" s="84"/>
      <c r="EM21" s="84"/>
      <c r="EN21" s="84"/>
      <c r="EO21" s="84"/>
      <c r="EP21" s="84"/>
      <c r="EQ21" s="251">
        <f t="shared" si="124"/>
        <v>0</v>
      </c>
      <c r="ER21" s="251">
        <f t="shared" si="124"/>
        <v>0</v>
      </c>
      <c r="ES21" s="251">
        <f t="shared" si="124"/>
        <v>0</v>
      </c>
      <c r="ET21" s="251">
        <f t="shared" si="124"/>
        <v>0</v>
      </c>
      <c r="EU21" s="343">
        <f t="shared" si="13"/>
        <v>19.399999999999999</v>
      </c>
      <c r="EV21" s="251">
        <f t="shared" si="87"/>
        <v>19.399999999999999</v>
      </c>
      <c r="EW21" s="86" t="str">
        <f t="shared" si="88"/>
        <v>УРА!</v>
      </c>
      <c r="EX21" s="251">
        <f t="shared" si="89"/>
        <v>0</v>
      </c>
      <c r="EY21" s="251">
        <f t="shared" si="90"/>
        <v>0</v>
      </c>
      <c r="EZ21" s="251">
        <f t="shared" si="91"/>
        <v>0</v>
      </c>
      <c r="FA21" s="251">
        <f t="shared" si="92"/>
        <v>19.399999999999999</v>
      </c>
      <c r="FB21" s="251">
        <f t="shared" si="92"/>
        <v>0</v>
      </c>
      <c r="FC21" s="251">
        <f t="shared" si="93"/>
        <v>0</v>
      </c>
      <c r="FD21" s="251">
        <f t="shared" si="94"/>
        <v>0</v>
      </c>
      <c r="FE21" s="86" t="str">
        <f t="shared" si="125"/>
        <v>УРА!</v>
      </c>
      <c r="FF21" s="251">
        <f t="shared" si="126"/>
        <v>0</v>
      </c>
      <c r="FG21" s="251">
        <f t="shared" si="126"/>
        <v>0</v>
      </c>
      <c r="FH21" s="251">
        <f t="shared" si="126"/>
        <v>0</v>
      </c>
      <c r="FI21" s="82">
        <f t="shared" si="127"/>
        <v>0</v>
      </c>
      <c r="FJ21" s="82">
        <f t="shared" si="128"/>
        <v>0</v>
      </c>
      <c r="FK21" s="86" t="str">
        <f t="shared" si="129"/>
        <v>УРА!</v>
      </c>
      <c r="FL21" s="82">
        <f t="shared" si="130"/>
        <v>0</v>
      </c>
      <c r="FM21" s="82">
        <f t="shared" si="130"/>
        <v>0</v>
      </c>
      <c r="FN21" s="82">
        <f t="shared" si="130"/>
        <v>0</v>
      </c>
      <c r="FO21" s="82">
        <f t="shared" si="130"/>
        <v>19.399999999999999</v>
      </c>
      <c r="FP21" s="121">
        <f t="shared" si="131"/>
        <v>19.399999999999999</v>
      </c>
      <c r="FQ21" s="86" t="str">
        <f t="shared" si="132"/>
        <v>УРА!</v>
      </c>
      <c r="FR21" s="82">
        <f t="shared" si="133"/>
        <v>0</v>
      </c>
      <c r="FS21" s="82">
        <f t="shared" si="133"/>
        <v>0</v>
      </c>
      <c r="FT21" s="82">
        <f t="shared" si="133"/>
        <v>0</v>
      </c>
      <c r="FU21" s="82">
        <f t="shared" si="133"/>
        <v>19.399999999999999</v>
      </c>
      <c r="FV21" s="82">
        <f t="shared" si="133"/>
        <v>0</v>
      </c>
      <c r="FW21" s="82">
        <f t="shared" si="133"/>
        <v>0</v>
      </c>
      <c r="FX21" s="251">
        <f t="shared" si="134"/>
        <v>0</v>
      </c>
      <c r="FY21" s="86" t="str">
        <f t="shared" si="135"/>
        <v>УРА!</v>
      </c>
      <c r="FZ21" s="82">
        <f t="shared" si="136"/>
        <v>0</v>
      </c>
      <c r="GA21" s="82">
        <f t="shared" si="136"/>
        <v>0</v>
      </c>
      <c r="GB21" s="82">
        <f t="shared" si="136"/>
        <v>0</v>
      </c>
      <c r="GC21" s="82">
        <f t="shared" si="137"/>
        <v>0</v>
      </c>
      <c r="GD21" s="82">
        <f t="shared" si="137"/>
        <v>0</v>
      </c>
      <c r="GE21" s="82">
        <f t="shared" si="137"/>
        <v>0</v>
      </c>
      <c r="GF21" s="82">
        <f t="shared" si="137"/>
        <v>0</v>
      </c>
      <c r="GG21" s="82">
        <f t="shared" si="137"/>
        <v>0</v>
      </c>
      <c r="GH21" s="82">
        <f t="shared" si="138"/>
        <v>0</v>
      </c>
      <c r="GI21" s="82">
        <f t="shared" si="138"/>
        <v>0</v>
      </c>
      <c r="GJ21" s="82">
        <f t="shared" si="138"/>
        <v>0</v>
      </c>
      <c r="GK21" s="82">
        <f t="shared" si="138"/>
        <v>0</v>
      </c>
      <c r="GL21" s="82">
        <f t="shared" si="138"/>
        <v>0</v>
      </c>
      <c r="GM21" s="82">
        <f t="shared" si="138"/>
        <v>0</v>
      </c>
      <c r="GN21" s="82">
        <f t="shared" si="138"/>
        <v>0</v>
      </c>
      <c r="GO21" s="82">
        <f t="shared" si="138"/>
        <v>0</v>
      </c>
      <c r="GP21" s="82">
        <f t="shared" si="138"/>
        <v>0</v>
      </c>
    </row>
    <row r="22" spans="1:198" ht="13.5" customHeight="1">
      <c r="A22" s="151" t="s">
        <v>358</v>
      </c>
      <c r="B22" s="125"/>
      <c r="C22" s="126"/>
      <c r="D22" s="126"/>
      <c r="E22" s="126"/>
      <c r="F22" s="126"/>
      <c r="G22" s="121">
        <f t="shared" si="111"/>
        <v>0</v>
      </c>
      <c r="H22" s="86" t="str">
        <f t="shared" si="76"/>
        <v>УРА!</v>
      </c>
      <c r="I22" s="126"/>
      <c r="J22" s="126"/>
      <c r="K22" s="126"/>
      <c r="L22" s="304"/>
      <c r="M22" s="125"/>
      <c r="N22" s="126"/>
      <c r="O22" s="126"/>
      <c r="P22" s="126"/>
      <c r="Q22" s="126"/>
      <c r="R22" s="305"/>
      <c r="S22" s="126"/>
      <c r="T22" s="126"/>
      <c r="U22" s="126"/>
      <c r="V22" s="126"/>
      <c r="W22" s="126"/>
      <c r="X22" s="121">
        <f t="shared" si="112"/>
        <v>0</v>
      </c>
      <c r="Y22" s="86" t="str">
        <f t="shared" si="113"/>
        <v>УРА!</v>
      </c>
      <c r="Z22" s="126"/>
      <c r="AA22" s="125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31"/>
      <c r="AN22" s="121">
        <f t="shared" si="114"/>
        <v>0</v>
      </c>
      <c r="AO22" s="86" t="str">
        <f t="shared" si="115"/>
        <v>УРА!</v>
      </c>
      <c r="AP22" s="126"/>
      <c r="AQ22" s="126"/>
      <c r="AR22" s="126"/>
      <c r="AS22" s="125"/>
      <c r="AT22" s="125"/>
      <c r="AU22" s="125"/>
      <c r="AV22" s="126"/>
      <c r="AW22" s="126"/>
      <c r="AX22" s="126"/>
      <c r="AY22" s="126"/>
      <c r="AZ22" s="126"/>
      <c r="BA22" s="126"/>
      <c r="BB22" s="126"/>
      <c r="BC22" s="125">
        <v>112.2</v>
      </c>
      <c r="BD22" s="121">
        <f t="shared" si="116"/>
        <v>65</v>
      </c>
      <c r="BE22" s="86" t="str">
        <f t="shared" si="117"/>
        <v>УРА!</v>
      </c>
      <c r="BF22" s="125"/>
      <c r="BG22" s="125"/>
      <c r="BH22" s="125"/>
      <c r="BI22" s="125">
        <v>65</v>
      </c>
      <c r="BJ22" s="126"/>
      <c r="BK22" s="126"/>
      <c r="BL22" s="126"/>
      <c r="BM22" s="126"/>
      <c r="BN22" s="126"/>
      <c r="BO22" s="127"/>
      <c r="BP22" s="127"/>
      <c r="BQ22" s="127"/>
      <c r="BR22" s="127"/>
      <c r="BS22" s="127"/>
      <c r="BT22" s="121">
        <f t="shared" si="118"/>
        <v>0</v>
      </c>
      <c r="BU22" s="86" t="str">
        <f t="shared" si="119"/>
        <v>УРА!</v>
      </c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1">
        <f t="shared" si="120"/>
        <v>0</v>
      </c>
      <c r="CK22" s="86" t="str">
        <f t="shared" si="121"/>
        <v>УРА!</v>
      </c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1"/>
      <c r="DA22" s="86" t="str">
        <f t="shared" si="122"/>
        <v>УРА!</v>
      </c>
      <c r="DB22" s="127"/>
      <c r="DC22" s="127"/>
      <c r="DD22" s="127"/>
      <c r="DE22" s="127"/>
      <c r="DF22" s="127"/>
      <c r="DG22" s="127"/>
      <c r="DH22" s="127"/>
      <c r="DI22" s="127"/>
      <c r="DJ22" s="127"/>
      <c r="DK22" s="126"/>
      <c r="DL22" s="126"/>
      <c r="DM22" s="126"/>
      <c r="DN22" s="126"/>
      <c r="DO22" s="126"/>
      <c r="DP22" s="121">
        <f t="shared" si="10"/>
        <v>0</v>
      </c>
      <c r="DQ22" s="86" t="str">
        <f t="shared" si="86"/>
        <v>УРА!</v>
      </c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1">
        <f t="shared" si="123"/>
        <v>0</v>
      </c>
      <c r="EG22" s="86" t="str">
        <f t="shared" si="12"/>
        <v>УРА!</v>
      </c>
      <c r="EH22" s="126"/>
      <c r="EI22" s="126"/>
      <c r="EJ22" s="126"/>
      <c r="EK22" s="126"/>
      <c r="EL22" s="126"/>
      <c r="EM22" s="126"/>
      <c r="EN22" s="126"/>
      <c r="EO22" s="126"/>
      <c r="EP22" s="126"/>
      <c r="EQ22" s="251">
        <f t="shared" si="124"/>
        <v>0</v>
      </c>
      <c r="ER22" s="251">
        <f t="shared" si="124"/>
        <v>0</v>
      </c>
      <c r="ES22" s="251">
        <f t="shared" si="124"/>
        <v>0</v>
      </c>
      <c r="ET22" s="251">
        <f t="shared" si="124"/>
        <v>0</v>
      </c>
      <c r="EU22" s="343">
        <f t="shared" si="13"/>
        <v>112.2</v>
      </c>
      <c r="EV22" s="251">
        <f t="shared" si="87"/>
        <v>65</v>
      </c>
      <c r="EW22" s="86" t="str">
        <f t="shared" si="88"/>
        <v>УРА!</v>
      </c>
      <c r="EX22" s="251">
        <f t="shared" si="89"/>
        <v>0</v>
      </c>
      <c r="EY22" s="251">
        <f t="shared" si="90"/>
        <v>0</v>
      </c>
      <c r="EZ22" s="251">
        <f t="shared" si="91"/>
        <v>0</v>
      </c>
      <c r="FA22" s="251">
        <f t="shared" si="92"/>
        <v>65</v>
      </c>
      <c r="FB22" s="251">
        <f t="shared" si="92"/>
        <v>0</v>
      </c>
      <c r="FC22" s="251">
        <f t="shared" si="93"/>
        <v>0</v>
      </c>
      <c r="FD22" s="251">
        <f t="shared" si="94"/>
        <v>0</v>
      </c>
      <c r="FE22" s="86" t="str">
        <f t="shared" si="125"/>
        <v>УРА!</v>
      </c>
      <c r="FF22" s="251">
        <f t="shared" si="126"/>
        <v>0</v>
      </c>
      <c r="FG22" s="251">
        <f t="shared" si="126"/>
        <v>0</v>
      </c>
      <c r="FH22" s="251">
        <f t="shared" si="126"/>
        <v>0</v>
      </c>
      <c r="FI22" s="82">
        <f t="shared" si="127"/>
        <v>0</v>
      </c>
      <c r="FJ22" s="82">
        <f t="shared" si="128"/>
        <v>0</v>
      </c>
      <c r="FK22" s="86" t="str">
        <f t="shared" si="129"/>
        <v>УРА!</v>
      </c>
      <c r="FL22" s="82">
        <f t="shared" si="130"/>
        <v>0</v>
      </c>
      <c r="FM22" s="82">
        <f t="shared" si="130"/>
        <v>0</v>
      </c>
      <c r="FN22" s="82">
        <f t="shared" si="130"/>
        <v>0</v>
      </c>
      <c r="FO22" s="82">
        <f t="shared" si="130"/>
        <v>112.2</v>
      </c>
      <c r="FP22" s="121">
        <f t="shared" si="131"/>
        <v>65</v>
      </c>
      <c r="FQ22" s="86" t="str">
        <f t="shared" si="132"/>
        <v>УРА!</v>
      </c>
      <c r="FR22" s="82">
        <f t="shared" si="133"/>
        <v>0</v>
      </c>
      <c r="FS22" s="82">
        <f t="shared" si="133"/>
        <v>0</v>
      </c>
      <c r="FT22" s="82">
        <f t="shared" si="133"/>
        <v>0</v>
      </c>
      <c r="FU22" s="82">
        <f t="shared" si="133"/>
        <v>65</v>
      </c>
      <c r="FV22" s="82">
        <f t="shared" si="133"/>
        <v>0</v>
      </c>
      <c r="FW22" s="82">
        <f t="shared" si="133"/>
        <v>0</v>
      </c>
      <c r="FX22" s="251">
        <f t="shared" si="134"/>
        <v>0</v>
      </c>
      <c r="FY22" s="86" t="str">
        <f t="shared" si="135"/>
        <v>УРА!</v>
      </c>
      <c r="FZ22" s="82">
        <f t="shared" si="136"/>
        <v>0</v>
      </c>
      <c r="GA22" s="82">
        <f t="shared" si="136"/>
        <v>0</v>
      </c>
      <c r="GB22" s="82">
        <f t="shared" si="136"/>
        <v>0</v>
      </c>
      <c r="GC22" s="82">
        <f t="shared" si="137"/>
        <v>0</v>
      </c>
      <c r="GD22" s="82">
        <f t="shared" si="137"/>
        <v>0</v>
      </c>
      <c r="GE22" s="82">
        <f t="shared" si="137"/>
        <v>0</v>
      </c>
      <c r="GF22" s="82">
        <f t="shared" si="137"/>
        <v>0</v>
      </c>
      <c r="GG22" s="82">
        <f t="shared" si="137"/>
        <v>0</v>
      </c>
      <c r="GH22" s="82">
        <f t="shared" si="138"/>
        <v>0</v>
      </c>
      <c r="GI22" s="82">
        <f t="shared" si="138"/>
        <v>0</v>
      </c>
      <c r="GJ22" s="82">
        <f t="shared" si="138"/>
        <v>0</v>
      </c>
      <c r="GK22" s="82">
        <f t="shared" si="138"/>
        <v>0</v>
      </c>
      <c r="GL22" s="82">
        <f t="shared" si="138"/>
        <v>0</v>
      </c>
      <c r="GM22" s="82">
        <f t="shared" si="138"/>
        <v>0</v>
      </c>
      <c r="GN22" s="82">
        <f t="shared" si="138"/>
        <v>0</v>
      </c>
      <c r="GO22" s="82">
        <f t="shared" si="138"/>
        <v>0</v>
      </c>
      <c r="GP22" s="82">
        <f t="shared" si="138"/>
        <v>0</v>
      </c>
    </row>
    <row r="23" spans="1:198" ht="13.5" customHeight="1">
      <c r="A23" s="151" t="s">
        <v>359</v>
      </c>
      <c r="B23" s="120"/>
      <c r="C23" s="84"/>
      <c r="D23" s="84"/>
      <c r="E23" s="84"/>
      <c r="F23" s="122"/>
      <c r="G23" s="121">
        <f t="shared" si="111"/>
        <v>0</v>
      </c>
      <c r="H23" s="86" t="str">
        <f t="shared" si="76"/>
        <v>УРА!</v>
      </c>
      <c r="I23" s="120"/>
      <c r="J23" s="84"/>
      <c r="K23" s="84"/>
      <c r="L23" s="120"/>
      <c r="M23" s="120"/>
      <c r="N23" s="84"/>
      <c r="O23" s="84"/>
      <c r="P23" s="84"/>
      <c r="Q23" s="84"/>
      <c r="R23" s="305"/>
      <c r="S23" s="84"/>
      <c r="T23" s="84"/>
      <c r="U23" s="84"/>
      <c r="V23" s="84"/>
      <c r="W23" s="120"/>
      <c r="X23" s="121">
        <f t="shared" si="112"/>
        <v>0</v>
      </c>
      <c r="Y23" s="86" t="str">
        <f t="shared" si="113"/>
        <v>УРА!</v>
      </c>
      <c r="Z23" s="84"/>
      <c r="AA23" s="120"/>
      <c r="AB23" s="84"/>
      <c r="AC23" s="120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21">
        <f t="shared" si="114"/>
        <v>0</v>
      </c>
      <c r="AO23" s="86" t="str">
        <f t="shared" si="115"/>
        <v>УРА!</v>
      </c>
      <c r="AP23" s="84"/>
      <c r="AQ23" s="84"/>
      <c r="AR23" s="84"/>
      <c r="AS23" s="120"/>
      <c r="AT23" s="120"/>
      <c r="AU23" s="120"/>
      <c r="AV23" s="84"/>
      <c r="AW23" s="84"/>
      <c r="AX23" s="84"/>
      <c r="AY23" s="122"/>
      <c r="AZ23" s="84"/>
      <c r="BA23" s="84"/>
      <c r="BB23" s="84"/>
      <c r="BC23" s="120">
        <v>88</v>
      </c>
      <c r="BD23" s="121">
        <f t="shared" si="116"/>
        <v>88</v>
      </c>
      <c r="BE23" s="86" t="str">
        <f t="shared" si="117"/>
        <v>УРА!</v>
      </c>
      <c r="BF23" s="120"/>
      <c r="BG23" s="120"/>
      <c r="BH23" s="120"/>
      <c r="BI23" s="120">
        <v>88</v>
      </c>
      <c r="BJ23" s="84"/>
      <c r="BK23" s="84"/>
      <c r="BL23" s="84"/>
      <c r="BM23" s="84"/>
      <c r="BN23" s="84"/>
      <c r="BO23" s="85"/>
      <c r="BP23" s="85"/>
      <c r="BQ23" s="85"/>
      <c r="BR23" s="85"/>
      <c r="BS23" s="85"/>
      <c r="BT23" s="121">
        <f t="shared" si="118"/>
        <v>0</v>
      </c>
      <c r="BU23" s="86" t="str">
        <f t="shared" si="119"/>
        <v>УРА!</v>
      </c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121">
        <f t="shared" si="120"/>
        <v>0</v>
      </c>
      <c r="CK23" s="86" t="str">
        <f t="shared" si="121"/>
        <v>УРА!</v>
      </c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121"/>
      <c r="DA23" s="86" t="str">
        <f t="shared" si="122"/>
        <v>УРА!</v>
      </c>
      <c r="DB23" s="85"/>
      <c r="DC23" s="85"/>
      <c r="DD23" s="85"/>
      <c r="DE23" s="85"/>
      <c r="DF23" s="85"/>
      <c r="DG23" s="85"/>
      <c r="DH23" s="85"/>
      <c r="DI23" s="85"/>
      <c r="DJ23" s="85"/>
      <c r="DK23" s="84"/>
      <c r="DL23" s="84"/>
      <c r="DM23" s="84"/>
      <c r="DN23" s="84"/>
      <c r="DO23" s="84"/>
      <c r="DP23" s="121">
        <f t="shared" si="10"/>
        <v>0</v>
      </c>
      <c r="DQ23" s="86" t="str">
        <f t="shared" si="86"/>
        <v>УРА!</v>
      </c>
      <c r="DR23" s="84"/>
      <c r="DS23" s="84"/>
      <c r="DT23" s="84"/>
      <c r="DU23" s="84"/>
      <c r="DV23" s="84"/>
      <c r="DW23" s="84"/>
      <c r="DX23" s="84"/>
      <c r="DY23" s="84"/>
      <c r="DZ23" s="84"/>
      <c r="EA23" s="122"/>
      <c r="EB23" s="84"/>
      <c r="EC23" s="84"/>
      <c r="ED23" s="84"/>
      <c r="EE23" s="84"/>
      <c r="EF23" s="121">
        <f t="shared" si="123"/>
        <v>0</v>
      </c>
      <c r="EG23" s="86" t="str">
        <f t="shared" si="12"/>
        <v>УРА!</v>
      </c>
      <c r="EH23" s="84"/>
      <c r="EI23" s="84"/>
      <c r="EJ23" s="84"/>
      <c r="EK23" s="84"/>
      <c r="EL23" s="84"/>
      <c r="EM23" s="84"/>
      <c r="EN23" s="84"/>
      <c r="EO23" s="84"/>
      <c r="EP23" s="84"/>
      <c r="EQ23" s="251">
        <f t="shared" si="124"/>
        <v>0</v>
      </c>
      <c r="ER23" s="251">
        <f t="shared" si="124"/>
        <v>0</v>
      </c>
      <c r="ES23" s="251">
        <f t="shared" si="124"/>
        <v>0</v>
      </c>
      <c r="ET23" s="251">
        <f t="shared" si="124"/>
        <v>0</v>
      </c>
      <c r="EU23" s="343">
        <f t="shared" si="13"/>
        <v>88</v>
      </c>
      <c r="EV23" s="251">
        <f t="shared" si="87"/>
        <v>88</v>
      </c>
      <c r="EW23" s="86" t="str">
        <f t="shared" si="88"/>
        <v>УРА!</v>
      </c>
      <c r="EX23" s="251">
        <f t="shared" si="89"/>
        <v>0</v>
      </c>
      <c r="EY23" s="251">
        <f t="shared" si="90"/>
        <v>0</v>
      </c>
      <c r="EZ23" s="251">
        <f t="shared" si="91"/>
        <v>0</v>
      </c>
      <c r="FA23" s="251">
        <f t="shared" si="92"/>
        <v>88</v>
      </c>
      <c r="FB23" s="251">
        <f t="shared" si="92"/>
        <v>0</v>
      </c>
      <c r="FC23" s="251">
        <f t="shared" si="93"/>
        <v>0</v>
      </c>
      <c r="FD23" s="251">
        <f t="shared" si="94"/>
        <v>0</v>
      </c>
      <c r="FE23" s="86" t="str">
        <f t="shared" si="125"/>
        <v>УРА!</v>
      </c>
      <c r="FF23" s="251">
        <f t="shared" si="126"/>
        <v>0</v>
      </c>
      <c r="FG23" s="251">
        <f t="shared" si="126"/>
        <v>0</v>
      </c>
      <c r="FH23" s="251">
        <f t="shared" si="126"/>
        <v>0</v>
      </c>
      <c r="FI23" s="82">
        <f t="shared" si="127"/>
        <v>0</v>
      </c>
      <c r="FJ23" s="82">
        <f t="shared" si="128"/>
        <v>0</v>
      </c>
      <c r="FK23" s="86" t="str">
        <f t="shared" si="129"/>
        <v>УРА!</v>
      </c>
      <c r="FL23" s="82">
        <f t="shared" si="130"/>
        <v>0</v>
      </c>
      <c r="FM23" s="82">
        <f t="shared" si="130"/>
        <v>0</v>
      </c>
      <c r="FN23" s="82">
        <f t="shared" si="130"/>
        <v>0</v>
      </c>
      <c r="FO23" s="82">
        <f t="shared" si="130"/>
        <v>88</v>
      </c>
      <c r="FP23" s="121">
        <f t="shared" si="131"/>
        <v>88</v>
      </c>
      <c r="FQ23" s="86" t="str">
        <f t="shared" si="132"/>
        <v>УРА!</v>
      </c>
      <c r="FR23" s="82">
        <f t="shared" si="133"/>
        <v>0</v>
      </c>
      <c r="FS23" s="82">
        <f t="shared" si="133"/>
        <v>0</v>
      </c>
      <c r="FT23" s="82">
        <f t="shared" si="133"/>
        <v>0</v>
      </c>
      <c r="FU23" s="82">
        <f t="shared" si="133"/>
        <v>88</v>
      </c>
      <c r="FV23" s="82">
        <f t="shared" si="133"/>
        <v>0</v>
      </c>
      <c r="FW23" s="82">
        <f t="shared" si="133"/>
        <v>0</v>
      </c>
      <c r="FX23" s="251">
        <f t="shared" si="134"/>
        <v>0</v>
      </c>
      <c r="FY23" s="86" t="str">
        <f t="shared" si="135"/>
        <v>УРА!</v>
      </c>
      <c r="FZ23" s="82">
        <f t="shared" si="136"/>
        <v>0</v>
      </c>
      <c r="GA23" s="82">
        <f t="shared" si="136"/>
        <v>0</v>
      </c>
      <c r="GB23" s="82">
        <f t="shared" si="136"/>
        <v>0</v>
      </c>
      <c r="GC23" s="82">
        <f t="shared" si="137"/>
        <v>0</v>
      </c>
      <c r="GD23" s="82">
        <f t="shared" si="137"/>
        <v>0</v>
      </c>
      <c r="GE23" s="82">
        <f t="shared" si="137"/>
        <v>0</v>
      </c>
      <c r="GF23" s="82">
        <f t="shared" si="137"/>
        <v>0</v>
      </c>
      <c r="GG23" s="82">
        <f t="shared" si="137"/>
        <v>0</v>
      </c>
      <c r="GH23" s="82">
        <f t="shared" si="138"/>
        <v>0</v>
      </c>
      <c r="GI23" s="82">
        <f t="shared" si="138"/>
        <v>0</v>
      </c>
      <c r="GJ23" s="82">
        <f t="shared" si="138"/>
        <v>0</v>
      </c>
      <c r="GK23" s="82">
        <f t="shared" si="138"/>
        <v>0</v>
      </c>
      <c r="GL23" s="82">
        <f t="shared" si="138"/>
        <v>0</v>
      </c>
      <c r="GM23" s="82">
        <f t="shared" si="138"/>
        <v>0</v>
      </c>
      <c r="GN23" s="82">
        <f t="shared" si="138"/>
        <v>0</v>
      </c>
      <c r="GO23" s="82">
        <f t="shared" si="138"/>
        <v>0</v>
      </c>
      <c r="GP23" s="82">
        <f t="shared" si="138"/>
        <v>0</v>
      </c>
    </row>
    <row r="24" spans="1:198" ht="13.5" customHeight="1">
      <c r="A24" s="99" t="s">
        <v>360</v>
      </c>
      <c r="B24" s="120"/>
      <c r="C24" s="84"/>
      <c r="D24" s="84"/>
      <c r="E24" s="84"/>
      <c r="F24" s="84"/>
      <c r="G24" s="121">
        <f t="shared" si="111"/>
        <v>0</v>
      </c>
      <c r="H24" s="86" t="str">
        <f t="shared" si="76"/>
        <v>УРА!</v>
      </c>
      <c r="I24" s="84"/>
      <c r="J24" s="84"/>
      <c r="K24" s="84"/>
      <c r="L24" s="84"/>
      <c r="M24" s="84"/>
      <c r="N24" s="84"/>
      <c r="O24" s="84"/>
      <c r="P24" s="84"/>
      <c r="Q24" s="84"/>
      <c r="R24" s="305"/>
      <c r="S24" s="84"/>
      <c r="T24" s="84"/>
      <c r="U24" s="84"/>
      <c r="V24" s="84"/>
      <c r="W24" s="84"/>
      <c r="X24" s="121">
        <f t="shared" si="112"/>
        <v>0</v>
      </c>
      <c r="Y24" s="86" t="str">
        <f t="shared" si="113"/>
        <v>УРА!</v>
      </c>
      <c r="Z24" s="120"/>
      <c r="AA24" s="120"/>
      <c r="AB24" s="12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21">
        <f t="shared" si="114"/>
        <v>0</v>
      </c>
      <c r="AO24" s="86" t="str">
        <f t="shared" si="115"/>
        <v>УРА!</v>
      </c>
      <c r="AP24" s="84"/>
      <c r="AQ24" s="84"/>
      <c r="AR24" s="84"/>
      <c r="AS24" s="120"/>
      <c r="AT24" s="120"/>
      <c r="AU24" s="120"/>
      <c r="AV24" s="84"/>
      <c r="AW24" s="84"/>
      <c r="AX24" s="84"/>
      <c r="AY24" s="84"/>
      <c r="AZ24" s="84"/>
      <c r="BA24" s="84"/>
      <c r="BB24" s="84"/>
      <c r="BC24" s="120"/>
      <c r="BD24" s="121">
        <f t="shared" si="116"/>
        <v>0</v>
      </c>
      <c r="BE24" s="86" t="str">
        <f t="shared" si="117"/>
        <v>УРА!</v>
      </c>
      <c r="BF24" s="120"/>
      <c r="BG24" s="120"/>
      <c r="BH24" s="120"/>
      <c r="BI24" s="120"/>
      <c r="BJ24" s="84"/>
      <c r="BK24" s="84"/>
      <c r="BL24" s="84"/>
      <c r="BM24" s="84"/>
      <c r="BN24" s="84"/>
      <c r="BO24" s="85"/>
      <c r="BP24" s="85"/>
      <c r="BQ24" s="85"/>
      <c r="BR24" s="85"/>
      <c r="BS24" s="85"/>
      <c r="BT24" s="121">
        <f t="shared" si="118"/>
        <v>0</v>
      </c>
      <c r="BU24" s="86" t="str">
        <f t="shared" si="119"/>
        <v>УРА!</v>
      </c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121">
        <f t="shared" si="120"/>
        <v>0</v>
      </c>
      <c r="CK24" s="86" t="str">
        <f t="shared" si="121"/>
        <v>УРА!</v>
      </c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121"/>
      <c r="DA24" s="86" t="str">
        <f t="shared" si="122"/>
        <v>УРА!</v>
      </c>
      <c r="DB24" s="85"/>
      <c r="DC24" s="85"/>
      <c r="DD24" s="85"/>
      <c r="DE24" s="85"/>
      <c r="DF24" s="85"/>
      <c r="DG24" s="85"/>
      <c r="DH24" s="85"/>
      <c r="DI24" s="85"/>
      <c r="DJ24" s="85"/>
      <c r="DK24" s="84"/>
      <c r="DL24" s="84"/>
      <c r="DM24" s="84"/>
      <c r="DN24" s="84"/>
      <c r="DO24" s="84"/>
      <c r="DP24" s="121">
        <f t="shared" si="10"/>
        <v>0</v>
      </c>
      <c r="DQ24" s="86" t="str">
        <f t="shared" si="86"/>
        <v>УРА!</v>
      </c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121">
        <f t="shared" si="123"/>
        <v>0</v>
      </c>
      <c r="EG24" s="86" t="str">
        <f t="shared" si="12"/>
        <v>УРА!</v>
      </c>
      <c r="EH24" s="84"/>
      <c r="EI24" s="84"/>
      <c r="EJ24" s="84"/>
      <c r="EK24" s="84"/>
      <c r="EL24" s="84"/>
      <c r="EM24" s="84"/>
      <c r="EN24" s="84"/>
      <c r="EO24" s="84"/>
      <c r="EP24" s="84"/>
      <c r="EQ24" s="251">
        <f t="shared" si="124"/>
        <v>0</v>
      </c>
      <c r="ER24" s="251">
        <f t="shared" si="124"/>
        <v>0</v>
      </c>
      <c r="ES24" s="251">
        <f t="shared" si="124"/>
        <v>0</v>
      </c>
      <c r="ET24" s="251">
        <f t="shared" si="124"/>
        <v>0</v>
      </c>
      <c r="EU24" s="343">
        <f t="shared" si="13"/>
        <v>0</v>
      </c>
      <c r="EV24" s="251">
        <f t="shared" si="87"/>
        <v>0</v>
      </c>
      <c r="EW24" s="86" t="str">
        <f t="shared" si="88"/>
        <v>УРА!</v>
      </c>
      <c r="EX24" s="251">
        <f t="shared" si="89"/>
        <v>0</v>
      </c>
      <c r="EY24" s="251">
        <f t="shared" si="90"/>
        <v>0</v>
      </c>
      <c r="EZ24" s="251">
        <f t="shared" si="91"/>
        <v>0</v>
      </c>
      <c r="FA24" s="251">
        <f t="shared" si="92"/>
        <v>0</v>
      </c>
      <c r="FB24" s="251">
        <f t="shared" si="92"/>
        <v>0</v>
      </c>
      <c r="FC24" s="251">
        <f t="shared" si="93"/>
        <v>0</v>
      </c>
      <c r="FD24" s="251">
        <f t="shared" si="94"/>
        <v>0</v>
      </c>
      <c r="FE24" s="86" t="str">
        <f t="shared" si="125"/>
        <v>УРА!</v>
      </c>
      <c r="FF24" s="251">
        <f t="shared" si="126"/>
        <v>0</v>
      </c>
      <c r="FG24" s="251">
        <f t="shared" si="126"/>
        <v>0</v>
      </c>
      <c r="FH24" s="251">
        <f t="shared" si="126"/>
        <v>0</v>
      </c>
      <c r="FI24" s="82">
        <f t="shared" si="127"/>
        <v>0</v>
      </c>
      <c r="FJ24" s="82">
        <f t="shared" si="128"/>
        <v>0</v>
      </c>
      <c r="FK24" s="86" t="str">
        <f t="shared" si="129"/>
        <v>УРА!</v>
      </c>
      <c r="FL24" s="82">
        <f t="shared" si="130"/>
        <v>0</v>
      </c>
      <c r="FM24" s="82">
        <f t="shared" si="130"/>
        <v>0</v>
      </c>
      <c r="FN24" s="82">
        <f t="shared" si="130"/>
        <v>0</v>
      </c>
      <c r="FO24" s="82">
        <f t="shared" si="130"/>
        <v>0</v>
      </c>
      <c r="FP24" s="121">
        <f t="shared" si="131"/>
        <v>0</v>
      </c>
      <c r="FQ24" s="86" t="str">
        <f t="shared" si="132"/>
        <v>УРА!</v>
      </c>
      <c r="FR24" s="82">
        <f t="shared" si="133"/>
        <v>0</v>
      </c>
      <c r="FS24" s="82">
        <f t="shared" si="133"/>
        <v>0</v>
      </c>
      <c r="FT24" s="82">
        <f t="shared" si="133"/>
        <v>0</v>
      </c>
      <c r="FU24" s="82">
        <f t="shared" si="133"/>
        <v>0</v>
      </c>
      <c r="FV24" s="82">
        <f t="shared" si="133"/>
        <v>0</v>
      </c>
      <c r="FW24" s="82">
        <f t="shared" si="133"/>
        <v>0</v>
      </c>
      <c r="FX24" s="251">
        <f t="shared" si="134"/>
        <v>0</v>
      </c>
      <c r="FY24" s="86" t="str">
        <f t="shared" si="135"/>
        <v>УРА!</v>
      </c>
      <c r="FZ24" s="82">
        <f t="shared" si="136"/>
        <v>0</v>
      </c>
      <c r="GA24" s="82">
        <f t="shared" si="136"/>
        <v>0</v>
      </c>
      <c r="GB24" s="82">
        <f t="shared" si="136"/>
        <v>0</v>
      </c>
      <c r="GC24" s="82">
        <f t="shared" si="137"/>
        <v>0</v>
      </c>
      <c r="GD24" s="82">
        <f t="shared" si="137"/>
        <v>0</v>
      </c>
      <c r="GE24" s="82">
        <f t="shared" si="137"/>
        <v>0</v>
      </c>
      <c r="GF24" s="82">
        <f t="shared" si="137"/>
        <v>0</v>
      </c>
      <c r="GG24" s="82">
        <f t="shared" si="137"/>
        <v>0</v>
      </c>
      <c r="GH24" s="82">
        <f t="shared" si="138"/>
        <v>0</v>
      </c>
      <c r="GI24" s="82">
        <f t="shared" si="138"/>
        <v>0</v>
      </c>
      <c r="GJ24" s="82">
        <f t="shared" si="138"/>
        <v>0</v>
      </c>
      <c r="GK24" s="82">
        <f t="shared" si="138"/>
        <v>0</v>
      </c>
      <c r="GL24" s="82">
        <f t="shared" si="138"/>
        <v>0</v>
      </c>
      <c r="GM24" s="82">
        <f t="shared" si="138"/>
        <v>0</v>
      </c>
      <c r="GN24" s="82">
        <f t="shared" si="138"/>
        <v>0</v>
      </c>
      <c r="GO24" s="82">
        <f t="shared" si="138"/>
        <v>0</v>
      </c>
      <c r="GP24" s="82">
        <f t="shared" si="138"/>
        <v>0</v>
      </c>
    </row>
    <row r="25" spans="1:198" ht="13.5" customHeight="1">
      <c r="A25" s="57" t="s">
        <v>361</v>
      </c>
      <c r="B25" s="120"/>
      <c r="C25" s="84"/>
      <c r="D25" s="84"/>
      <c r="E25" s="84"/>
      <c r="F25" s="84"/>
      <c r="G25" s="121">
        <f t="shared" si="111"/>
        <v>0</v>
      </c>
      <c r="H25" s="86" t="str">
        <f t="shared" si="76"/>
        <v>УРА!</v>
      </c>
      <c r="I25" s="84"/>
      <c r="J25" s="84"/>
      <c r="K25" s="84"/>
      <c r="L25" s="84"/>
      <c r="M25" s="84"/>
      <c r="N25" s="84"/>
      <c r="O25" s="84"/>
      <c r="P25" s="84"/>
      <c r="Q25" s="84"/>
      <c r="R25" s="305"/>
      <c r="S25" s="84"/>
      <c r="T25" s="84"/>
      <c r="U25" s="84"/>
      <c r="V25" s="84"/>
      <c r="W25" s="84"/>
      <c r="X25" s="121">
        <f t="shared" si="112"/>
        <v>0</v>
      </c>
      <c r="Y25" s="86" t="str">
        <f t="shared" si="113"/>
        <v>УРА!</v>
      </c>
      <c r="Z25" s="120"/>
      <c r="AA25" s="120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21">
        <f t="shared" si="114"/>
        <v>0</v>
      </c>
      <c r="AO25" s="86" t="str">
        <f t="shared" si="115"/>
        <v>УРА!</v>
      </c>
      <c r="AP25" s="84"/>
      <c r="AQ25" s="84"/>
      <c r="AR25" s="84"/>
      <c r="AS25" s="120"/>
      <c r="AT25" s="120"/>
      <c r="AU25" s="120"/>
      <c r="AV25" s="84"/>
      <c r="AW25" s="84"/>
      <c r="AX25" s="84"/>
      <c r="AY25" s="84"/>
      <c r="AZ25" s="84"/>
      <c r="BA25" s="84"/>
      <c r="BB25" s="84"/>
      <c r="BC25" s="120"/>
      <c r="BD25" s="121">
        <f t="shared" si="116"/>
        <v>0</v>
      </c>
      <c r="BE25" s="86" t="str">
        <f t="shared" si="117"/>
        <v>УРА!</v>
      </c>
      <c r="BF25" s="120"/>
      <c r="BG25" s="120"/>
      <c r="BH25" s="120"/>
      <c r="BI25" s="120"/>
      <c r="BJ25" s="84"/>
      <c r="BK25" s="84"/>
      <c r="BL25" s="84"/>
      <c r="BM25" s="84"/>
      <c r="BN25" s="84"/>
      <c r="BO25" s="85"/>
      <c r="BP25" s="85"/>
      <c r="BQ25" s="85"/>
      <c r="BR25" s="85"/>
      <c r="BS25" s="85"/>
      <c r="BT25" s="121">
        <f t="shared" si="118"/>
        <v>0</v>
      </c>
      <c r="BU25" s="86" t="str">
        <f t="shared" si="119"/>
        <v>УРА!</v>
      </c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121">
        <f t="shared" si="120"/>
        <v>0</v>
      </c>
      <c r="CK25" s="86" t="str">
        <f t="shared" si="121"/>
        <v>УРА!</v>
      </c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121"/>
      <c r="DA25" s="86" t="str">
        <f t="shared" si="122"/>
        <v>УРА!</v>
      </c>
      <c r="DB25" s="85"/>
      <c r="DC25" s="85"/>
      <c r="DD25" s="85"/>
      <c r="DE25" s="85"/>
      <c r="DF25" s="85"/>
      <c r="DG25" s="85"/>
      <c r="DH25" s="85"/>
      <c r="DI25" s="85"/>
      <c r="DJ25" s="85"/>
      <c r="DK25" s="84"/>
      <c r="DL25" s="84"/>
      <c r="DM25" s="84"/>
      <c r="DN25" s="84"/>
      <c r="DO25" s="84"/>
      <c r="DP25" s="121">
        <f t="shared" si="10"/>
        <v>0</v>
      </c>
      <c r="DQ25" s="86" t="str">
        <f t="shared" si="86"/>
        <v>УРА!</v>
      </c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121">
        <f t="shared" si="123"/>
        <v>0</v>
      </c>
      <c r="EG25" s="86" t="str">
        <f t="shared" si="12"/>
        <v>УРА!</v>
      </c>
      <c r="EH25" s="84"/>
      <c r="EI25" s="84"/>
      <c r="EJ25" s="84"/>
      <c r="EK25" s="84"/>
      <c r="EL25" s="84"/>
      <c r="EM25" s="84"/>
      <c r="EN25" s="84"/>
      <c r="EO25" s="84"/>
      <c r="EP25" s="84"/>
      <c r="EQ25" s="251">
        <f t="shared" si="124"/>
        <v>0</v>
      </c>
      <c r="ER25" s="251">
        <f t="shared" si="124"/>
        <v>0</v>
      </c>
      <c r="ES25" s="251">
        <f t="shared" si="124"/>
        <v>0</v>
      </c>
      <c r="ET25" s="251">
        <f t="shared" si="124"/>
        <v>0</v>
      </c>
      <c r="EU25" s="343">
        <f t="shared" si="13"/>
        <v>0</v>
      </c>
      <c r="EV25" s="251">
        <f t="shared" si="87"/>
        <v>0</v>
      </c>
      <c r="EW25" s="86" t="str">
        <f t="shared" si="88"/>
        <v>УРА!</v>
      </c>
      <c r="EX25" s="251">
        <f t="shared" si="89"/>
        <v>0</v>
      </c>
      <c r="EY25" s="251">
        <f t="shared" si="90"/>
        <v>0</v>
      </c>
      <c r="EZ25" s="251">
        <f t="shared" si="91"/>
        <v>0</v>
      </c>
      <c r="FA25" s="251">
        <f t="shared" si="92"/>
        <v>0</v>
      </c>
      <c r="FB25" s="251">
        <f t="shared" si="92"/>
        <v>0</v>
      </c>
      <c r="FC25" s="251">
        <f t="shared" si="93"/>
        <v>0</v>
      </c>
      <c r="FD25" s="251">
        <f t="shared" si="94"/>
        <v>0</v>
      </c>
      <c r="FE25" s="86" t="str">
        <f t="shared" si="125"/>
        <v>УРА!</v>
      </c>
      <c r="FF25" s="251">
        <f t="shared" si="126"/>
        <v>0</v>
      </c>
      <c r="FG25" s="251">
        <f t="shared" si="126"/>
        <v>0</v>
      </c>
      <c r="FH25" s="251">
        <f t="shared" si="126"/>
        <v>0</v>
      </c>
      <c r="FI25" s="82">
        <f t="shared" si="127"/>
        <v>0</v>
      </c>
      <c r="FJ25" s="82">
        <f t="shared" si="128"/>
        <v>0</v>
      </c>
      <c r="FK25" s="86" t="str">
        <f t="shared" si="129"/>
        <v>УРА!</v>
      </c>
      <c r="FL25" s="82">
        <f t="shared" si="130"/>
        <v>0</v>
      </c>
      <c r="FM25" s="82">
        <f t="shared" si="130"/>
        <v>0</v>
      </c>
      <c r="FN25" s="82">
        <f t="shared" si="130"/>
        <v>0</v>
      </c>
      <c r="FO25" s="82">
        <f t="shared" si="130"/>
        <v>0</v>
      </c>
      <c r="FP25" s="121">
        <f t="shared" si="131"/>
        <v>0</v>
      </c>
      <c r="FQ25" s="86" t="str">
        <f t="shared" si="132"/>
        <v>УРА!</v>
      </c>
      <c r="FR25" s="82">
        <f t="shared" si="133"/>
        <v>0</v>
      </c>
      <c r="FS25" s="82">
        <f t="shared" si="133"/>
        <v>0</v>
      </c>
      <c r="FT25" s="82">
        <f t="shared" si="133"/>
        <v>0</v>
      </c>
      <c r="FU25" s="82">
        <f t="shared" si="133"/>
        <v>0</v>
      </c>
      <c r="FV25" s="82">
        <f t="shared" si="133"/>
        <v>0</v>
      </c>
      <c r="FW25" s="82">
        <f t="shared" si="133"/>
        <v>0</v>
      </c>
      <c r="FX25" s="251">
        <f t="shared" si="134"/>
        <v>0</v>
      </c>
      <c r="FY25" s="86" t="str">
        <f t="shared" si="135"/>
        <v>УРА!</v>
      </c>
      <c r="FZ25" s="82">
        <f t="shared" si="136"/>
        <v>0</v>
      </c>
      <c r="GA25" s="82">
        <f t="shared" si="136"/>
        <v>0</v>
      </c>
      <c r="GB25" s="82">
        <f t="shared" si="136"/>
        <v>0</v>
      </c>
      <c r="GC25" s="82">
        <f t="shared" si="137"/>
        <v>0</v>
      </c>
      <c r="GD25" s="82">
        <f t="shared" si="137"/>
        <v>0</v>
      </c>
      <c r="GE25" s="82">
        <f t="shared" si="137"/>
        <v>0</v>
      </c>
      <c r="GF25" s="82">
        <f t="shared" si="137"/>
        <v>0</v>
      </c>
      <c r="GG25" s="82">
        <f t="shared" si="137"/>
        <v>0</v>
      </c>
      <c r="GH25" s="82">
        <f t="shared" si="138"/>
        <v>0</v>
      </c>
      <c r="GI25" s="82">
        <f t="shared" si="138"/>
        <v>0</v>
      </c>
      <c r="GJ25" s="82">
        <f t="shared" si="138"/>
        <v>0</v>
      </c>
      <c r="GK25" s="82">
        <f t="shared" si="138"/>
        <v>0</v>
      </c>
      <c r="GL25" s="82">
        <f t="shared" si="138"/>
        <v>0</v>
      </c>
      <c r="GM25" s="82">
        <f t="shared" si="138"/>
        <v>0</v>
      </c>
      <c r="GN25" s="82">
        <f t="shared" si="138"/>
        <v>0</v>
      </c>
      <c r="GO25" s="82">
        <f t="shared" si="138"/>
        <v>0</v>
      </c>
      <c r="GP25" s="82">
        <f t="shared" si="138"/>
        <v>0</v>
      </c>
    </row>
    <row r="26" spans="1:198" ht="13.5" customHeight="1">
      <c r="A26" s="295"/>
      <c r="B26" s="120"/>
      <c r="C26" s="84"/>
      <c r="D26" s="84"/>
      <c r="E26" s="84"/>
      <c r="F26" s="84"/>
      <c r="G26" s="320"/>
      <c r="H26" s="317" t="str">
        <f t="shared" si="76"/>
        <v>УРА!</v>
      </c>
      <c r="I26" s="84"/>
      <c r="J26" s="84"/>
      <c r="K26" s="84"/>
      <c r="L26" s="120"/>
      <c r="M26" s="120"/>
      <c r="N26" s="84"/>
      <c r="O26" s="84"/>
      <c r="P26" s="84"/>
      <c r="Q26" s="84"/>
      <c r="R26" s="305"/>
      <c r="S26" s="84"/>
      <c r="T26" s="84"/>
      <c r="U26" s="84"/>
      <c r="V26" s="84"/>
      <c r="W26" s="84">
        <v>139.5</v>
      </c>
      <c r="X26" s="320">
        <v>139.5</v>
      </c>
      <c r="Y26" s="321" t="str">
        <f t="shared" ref="Y26:Y40" si="139">IF(W26&gt;=X26,"УРА!","ЛОЖЬ")</f>
        <v>УРА!</v>
      </c>
      <c r="Z26" s="84">
        <v>5.4</v>
      </c>
      <c r="AA26" s="120">
        <v>5.4</v>
      </c>
      <c r="AB26" s="84"/>
      <c r="AC26" s="84">
        <v>134.1</v>
      </c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320">
        <f t="shared" ref="AN26:AN37" si="140">AP26+AQ26+AS26</f>
        <v>0</v>
      </c>
      <c r="AO26" s="321" t="str">
        <f t="shared" ref="AO26:AO37" si="141">IF(AM26&gt;=AN26,"УРА!","ЛОЖЬ")</f>
        <v>УРА!</v>
      </c>
      <c r="AP26" s="84"/>
      <c r="AQ26" s="84"/>
      <c r="AR26" s="84"/>
      <c r="AS26" s="120"/>
      <c r="AT26" s="120"/>
      <c r="AU26" s="120"/>
      <c r="AV26" s="84"/>
      <c r="AW26" s="84"/>
      <c r="AX26" s="84"/>
      <c r="AY26" s="84"/>
      <c r="AZ26" s="84"/>
      <c r="BA26" s="84"/>
      <c r="BB26" s="84"/>
      <c r="BC26" s="120">
        <v>155.69999999999999</v>
      </c>
      <c r="BD26" s="320">
        <v>155.69999999999999</v>
      </c>
      <c r="BE26" s="321" t="str">
        <f t="shared" ref="BE26:BE40" si="142">IF(BC26&gt;=BD26,"УРА!","ЛОЖЬ")</f>
        <v>УРА!</v>
      </c>
      <c r="BF26" s="120">
        <v>128.80000000000001</v>
      </c>
      <c r="BG26" s="120">
        <v>128.80000000000001</v>
      </c>
      <c r="BH26" s="120"/>
      <c r="BI26" s="120">
        <v>4.2</v>
      </c>
      <c r="BJ26" s="84"/>
      <c r="BK26" s="84">
        <v>661.5</v>
      </c>
      <c r="BL26" s="84">
        <v>365.4</v>
      </c>
      <c r="BM26" s="84">
        <v>365.4</v>
      </c>
      <c r="BN26" s="84">
        <v>75.099999999999994</v>
      </c>
      <c r="BO26" s="85"/>
      <c r="BP26" s="85"/>
      <c r="BQ26" s="85"/>
      <c r="BR26" s="85"/>
      <c r="BS26" s="85"/>
      <c r="BT26" s="320">
        <f t="shared" ref="BT26:BT40" si="143">BV26+BW26+BY26</f>
        <v>0</v>
      </c>
      <c r="BU26" s="321" t="str">
        <f t="shared" ref="BU26:BU40" si="144">IF(BS26&gt;=BT26,"УРА!","ЛОЖЬ")</f>
        <v>УРА!</v>
      </c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320">
        <f t="shared" ref="CJ26:CJ40" si="145">CL26+CM26+CO26</f>
        <v>0</v>
      </c>
      <c r="CK26" s="321" t="str">
        <f t="shared" ref="CK26:CK40" si="146">IF(CI26&gt;=CJ26,"УРА!","ЛОЖЬ")</f>
        <v>УРА!</v>
      </c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320"/>
      <c r="DA26" s="321" t="str">
        <f t="shared" ref="DA26:DA40" si="147">IF(CY26&gt;=CZ26,"УРА!","ЛОЖЬ")</f>
        <v>УРА!</v>
      </c>
      <c r="DB26" s="85"/>
      <c r="DC26" s="85"/>
      <c r="DD26" s="85"/>
      <c r="DE26" s="85"/>
      <c r="DF26" s="85"/>
      <c r="DG26" s="85"/>
      <c r="DH26" s="85"/>
      <c r="DI26" s="85"/>
      <c r="DJ26" s="85"/>
      <c r="DK26" s="84">
        <v>0</v>
      </c>
      <c r="DL26" s="84">
        <v>0</v>
      </c>
      <c r="DM26" s="84">
        <v>0</v>
      </c>
      <c r="DN26" s="84">
        <v>0</v>
      </c>
      <c r="DO26" s="84"/>
      <c r="DP26" s="316">
        <f t="shared" si="10"/>
        <v>0</v>
      </c>
      <c r="DQ26" s="317" t="str">
        <f t="shared" si="86"/>
        <v>УРА!</v>
      </c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320">
        <f t="shared" ref="EF26:EF40" si="148">EH26+EI26+EK26</f>
        <v>0</v>
      </c>
      <c r="EG26" s="317" t="str">
        <f t="shared" si="12"/>
        <v>УРА!</v>
      </c>
      <c r="EH26" s="84"/>
      <c r="EI26" s="84"/>
      <c r="EJ26" s="84"/>
      <c r="EK26" s="84"/>
      <c r="EL26" s="84"/>
      <c r="EM26" s="84"/>
      <c r="EN26" s="84"/>
      <c r="EO26" s="84"/>
      <c r="EP26" s="84"/>
      <c r="EQ26" s="343">
        <f t="shared" ref="EQ26:EQ40" si="149">AY26+BO26</f>
        <v>0</v>
      </c>
      <c r="ER26" s="343">
        <f t="shared" ref="ER26:ER40" si="150">AZ26+BP26</f>
        <v>0</v>
      </c>
      <c r="ES26" s="343">
        <f t="shared" ref="ES26:ES40" si="151">BA26+BQ26</f>
        <v>0</v>
      </c>
      <c r="ET26" s="343">
        <f t="shared" ref="ET26:ET40" si="152">BB26+BR26</f>
        <v>0</v>
      </c>
      <c r="EU26" s="343">
        <f t="shared" si="13"/>
        <v>155.69999999999999</v>
      </c>
      <c r="EV26" s="363">
        <f t="shared" si="87"/>
        <v>155.69999999999999</v>
      </c>
      <c r="EW26" s="317" t="str">
        <f t="shared" si="88"/>
        <v>УРА!</v>
      </c>
      <c r="EX26" s="363">
        <f t="shared" si="89"/>
        <v>128.80000000000001</v>
      </c>
      <c r="EY26" s="363">
        <f t="shared" si="90"/>
        <v>128.80000000000001</v>
      </c>
      <c r="EZ26" s="363">
        <f t="shared" si="91"/>
        <v>0</v>
      </c>
      <c r="FA26" s="363">
        <f t="shared" si="92"/>
        <v>4.2</v>
      </c>
      <c r="FB26" s="343">
        <f t="shared" ref="FB26:FB40" si="153">BJ26+BZ26</f>
        <v>0</v>
      </c>
      <c r="FC26" s="363">
        <f t="shared" si="93"/>
        <v>661.5</v>
      </c>
      <c r="FD26" s="363">
        <f t="shared" si="94"/>
        <v>440.5</v>
      </c>
      <c r="FE26" s="321" t="str">
        <f t="shared" ref="FE26:FE40" si="154">IF(FC26&gt;=FD26,"УРА!","ЛОЖЬ")</f>
        <v>УРА!</v>
      </c>
      <c r="FF26" s="343">
        <f t="shared" ref="FF26:FF40" si="155">BL26+CB26</f>
        <v>365.4</v>
      </c>
      <c r="FG26" s="343">
        <f t="shared" ref="FG26:FG40" si="156">BM26+CC26</f>
        <v>365.4</v>
      </c>
      <c r="FH26" s="343">
        <f t="shared" ref="FH26:FH40" si="157">BN26+CD26</f>
        <v>75.099999999999994</v>
      </c>
      <c r="FI26" s="342">
        <f t="shared" ref="FI26:FI38" si="158">B26+S25+AI26+AY26+BO26+CE26+CU26+DK26+EA26</f>
        <v>0</v>
      </c>
      <c r="FJ26" s="342">
        <f t="shared" ref="FJ26:FJ40" si="159">FL26+FM26+FN26</f>
        <v>0</v>
      </c>
      <c r="FK26" s="321" t="str">
        <f t="shared" ref="FK26:FK40" si="160">IF(FI26&gt;=FJ26,"УРА!","ЛОЖЬ")</f>
        <v>УРА!</v>
      </c>
      <c r="FL26" s="342">
        <f t="shared" ref="FL26:FL40" si="161">C26+T26+AJ26+AZ26+BP26+CF26+CV26++DL26+EB26</f>
        <v>0</v>
      </c>
      <c r="FM26" s="342">
        <f t="shared" ref="FM26:FM40" si="162">D26+U26+AK26+BA26+BQ26+CG26+CW26++DM26+EC26</f>
        <v>0</v>
      </c>
      <c r="FN26" s="342">
        <f t="shared" ref="FN26:FN40" si="163">E26+V26+AL26+BB26+BR26+CH26+CX26++DN26+ED26</f>
        <v>0</v>
      </c>
      <c r="FO26" s="342">
        <f t="shared" ref="FO26:FO40" si="164">F26+W26+AM26+BC26+BS26+CI26+CY26++DO26+EE26</f>
        <v>295.2</v>
      </c>
      <c r="FP26" s="320">
        <f t="shared" ref="FP26:FP40" si="165">FR26+FS26+FU26</f>
        <v>268.39999999999998</v>
      </c>
      <c r="FQ26" s="321" t="str">
        <f t="shared" ref="FQ26:FQ40" si="166">IF(FO26&gt;=FP26,"УРА!","ЛОЖЬ")</f>
        <v>УРА!</v>
      </c>
      <c r="FR26" s="342">
        <f t="shared" ref="FR26:FR40" si="167">I26+Z26+AP26+BF26+BV26+CL26+DB26+DR26+EH26</f>
        <v>134.19999999999999</v>
      </c>
      <c r="FS26" s="342">
        <f t="shared" ref="FS26:FS40" si="168">J26+AA26+AQ26+BG26+BW26+CM26+DC26+DS26+EI26</f>
        <v>134.19999999999999</v>
      </c>
      <c r="FT26" s="342">
        <f t="shared" ref="FT26:FT40" si="169">K26+AB26+AR26+BH26+BX26+CN26+DD26+DT26+EJ26</f>
        <v>0</v>
      </c>
      <c r="FU26" s="342"/>
      <c r="FV26" s="342">
        <f t="shared" ref="FV26:FV40" si="170">M26+AD26+AT26+BJ26+BZ26+CP26+DF26+DV26+EL26</f>
        <v>0</v>
      </c>
      <c r="FW26" s="342">
        <f t="shared" ref="FW26:FW40" si="171">N26+AE26+AU26+BK26+CA26+CQ26+DG26+DW26+EM26</f>
        <v>661.5</v>
      </c>
      <c r="FX26" s="343">
        <f t="shared" ref="FX26:FX40" si="172">FZ26+GB26</f>
        <v>0</v>
      </c>
      <c r="FY26" s="321" t="str">
        <f t="shared" ref="FY26:FY40" si="173">IF(FW26&gt;=FX26,"УРА!","ЛОЖЬ")</f>
        <v>УРА!</v>
      </c>
      <c r="FZ26" s="342"/>
      <c r="GA26" s="342"/>
      <c r="GB26" s="342"/>
      <c r="GC26" s="342">
        <f t="shared" ref="GC26:GC40" si="174">B26+EA26</f>
        <v>0</v>
      </c>
      <c r="GD26" s="342">
        <f t="shared" ref="GD26:GD40" si="175">C26+EB26</f>
        <v>0</v>
      </c>
      <c r="GE26" s="342">
        <f t="shared" ref="GE26:GE40" si="176">D26+EC26</f>
        <v>0</v>
      </c>
      <c r="GF26" s="342">
        <f t="shared" ref="GF26:GF40" si="177">E26+ED26</f>
        <v>0</v>
      </c>
      <c r="GG26" s="342">
        <f t="shared" ref="GG26:GG40" si="178">F26+EE26</f>
        <v>0</v>
      </c>
      <c r="GH26" s="342">
        <f t="shared" ref="GH26:GH40" si="179">I26+EH26</f>
        <v>0</v>
      </c>
      <c r="GI26" s="342">
        <f t="shared" ref="GI26:GI40" si="180">J26+EI26</f>
        <v>0</v>
      </c>
      <c r="GJ26" s="342">
        <f t="shared" ref="GJ26:GJ40" si="181">K26+EJ26</f>
        <v>0</v>
      </c>
      <c r="GK26" s="342">
        <f t="shared" ref="GK26:GK40" si="182">L26+EK26</f>
        <v>0</v>
      </c>
      <c r="GL26" s="342">
        <f t="shared" ref="GL26:GL40" si="183">M26+EL26</f>
        <v>0</v>
      </c>
      <c r="GM26" s="342">
        <f t="shared" ref="GM26:GM40" si="184">N26+EM26</f>
        <v>0</v>
      </c>
      <c r="GN26" s="342">
        <f t="shared" ref="GN26:GN40" si="185">O26+EN26</f>
        <v>0</v>
      </c>
      <c r="GO26" s="342">
        <f t="shared" ref="GO26:GO40" si="186">P26+EO26</f>
        <v>0</v>
      </c>
      <c r="GP26" s="342">
        <f t="shared" ref="GP26:GP40" si="187">Q26+EP26</f>
        <v>0</v>
      </c>
    </row>
    <row r="27" spans="1:198" ht="13.5" customHeight="1">
      <c r="A27" s="295"/>
      <c r="B27" s="120"/>
      <c r="C27" s="84"/>
      <c r="D27" s="84"/>
      <c r="E27" s="84"/>
      <c r="F27" s="84"/>
      <c r="G27" s="320">
        <f t="shared" ref="G27:G40" si="188">I27+J27+L27</f>
        <v>0</v>
      </c>
      <c r="H27" s="317" t="str">
        <f t="shared" si="76"/>
        <v>УРА!</v>
      </c>
      <c r="I27" s="84"/>
      <c r="J27" s="84"/>
      <c r="K27" s="84"/>
      <c r="L27" s="120"/>
      <c r="M27" s="120"/>
      <c r="N27" s="84"/>
      <c r="O27" s="84"/>
      <c r="P27" s="84"/>
      <c r="Q27" s="84"/>
      <c r="R27" s="305"/>
      <c r="S27" s="84"/>
      <c r="T27" s="84"/>
      <c r="U27" s="84"/>
      <c r="V27" s="84"/>
      <c r="W27" s="84"/>
      <c r="X27" s="320">
        <f t="shared" ref="X27:X40" si="189">Z27+AA27+AC27</f>
        <v>0</v>
      </c>
      <c r="Y27" s="321" t="str">
        <f t="shared" si="139"/>
        <v>УРА!</v>
      </c>
      <c r="Z27" s="84"/>
      <c r="AA27" s="120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320">
        <f t="shared" si="140"/>
        <v>0</v>
      </c>
      <c r="AO27" s="321" t="str">
        <f t="shared" si="141"/>
        <v>УРА!</v>
      </c>
      <c r="AP27" s="84"/>
      <c r="AQ27" s="84"/>
      <c r="AR27" s="84"/>
      <c r="AS27" s="120"/>
      <c r="AT27" s="120"/>
      <c r="AU27" s="120"/>
      <c r="AV27" s="84"/>
      <c r="AW27" s="84"/>
      <c r="AX27" s="84"/>
      <c r="AY27" s="84"/>
      <c r="AZ27" s="84"/>
      <c r="BA27" s="84"/>
      <c r="BB27" s="84"/>
      <c r="BC27" s="120"/>
      <c r="BD27" s="320">
        <f t="shared" ref="BD27:BD40" si="190">BF27+BG27+BI27</f>
        <v>0</v>
      </c>
      <c r="BE27" s="321" t="str">
        <f t="shared" si="142"/>
        <v>УРА!</v>
      </c>
      <c r="BF27" s="120"/>
      <c r="BG27" s="120"/>
      <c r="BH27" s="120"/>
      <c r="BI27" s="120"/>
      <c r="BJ27" s="84"/>
      <c r="BK27" s="84"/>
      <c r="BL27" s="84"/>
      <c r="BM27" s="84"/>
      <c r="BN27" s="84"/>
      <c r="BO27" s="85"/>
      <c r="BP27" s="85"/>
      <c r="BQ27" s="85"/>
      <c r="BR27" s="85"/>
      <c r="BS27" s="85"/>
      <c r="BT27" s="320">
        <f t="shared" si="143"/>
        <v>0</v>
      </c>
      <c r="BU27" s="321" t="str">
        <f t="shared" si="144"/>
        <v>УРА!</v>
      </c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320">
        <f t="shared" si="145"/>
        <v>0</v>
      </c>
      <c r="CK27" s="321" t="str">
        <f t="shared" si="146"/>
        <v>УРА!</v>
      </c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320"/>
      <c r="DA27" s="321" t="str">
        <f t="shared" si="147"/>
        <v>УРА!</v>
      </c>
      <c r="DB27" s="85"/>
      <c r="DC27" s="85"/>
      <c r="DD27" s="85"/>
      <c r="DE27" s="85"/>
      <c r="DF27" s="85"/>
      <c r="DG27" s="85"/>
      <c r="DH27" s="85"/>
      <c r="DI27" s="85"/>
      <c r="DJ27" s="85"/>
      <c r="DK27" s="84"/>
      <c r="DL27" s="84">
        <v>0</v>
      </c>
      <c r="DM27" s="84">
        <v>0</v>
      </c>
      <c r="DN27" s="84">
        <v>0</v>
      </c>
      <c r="DO27" s="84"/>
      <c r="DP27" s="316">
        <f t="shared" si="10"/>
        <v>0</v>
      </c>
      <c r="DQ27" s="317" t="str">
        <f t="shared" si="86"/>
        <v>УРА!</v>
      </c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320">
        <f t="shared" si="148"/>
        <v>0</v>
      </c>
      <c r="EG27" s="317" t="str">
        <f t="shared" si="12"/>
        <v>УРА!</v>
      </c>
      <c r="EH27" s="84"/>
      <c r="EI27" s="84"/>
      <c r="EJ27" s="84"/>
      <c r="EK27" s="84"/>
      <c r="EL27" s="84"/>
      <c r="EM27" s="84"/>
      <c r="EN27" s="84"/>
      <c r="EO27" s="84"/>
      <c r="EP27" s="84"/>
      <c r="EQ27" s="343">
        <f t="shared" si="149"/>
        <v>0</v>
      </c>
      <c r="ER27" s="343">
        <f t="shared" si="150"/>
        <v>0</v>
      </c>
      <c r="ES27" s="343">
        <f t="shared" si="151"/>
        <v>0</v>
      </c>
      <c r="ET27" s="343">
        <f t="shared" si="152"/>
        <v>0</v>
      </c>
      <c r="EU27" s="343">
        <f t="shared" si="13"/>
        <v>0</v>
      </c>
      <c r="EV27" s="363">
        <f t="shared" si="87"/>
        <v>0</v>
      </c>
      <c r="EW27" s="317" t="str">
        <f t="shared" si="88"/>
        <v>УРА!</v>
      </c>
      <c r="EX27" s="363">
        <f t="shared" si="89"/>
        <v>0</v>
      </c>
      <c r="EY27" s="363">
        <f t="shared" si="90"/>
        <v>0</v>
      </c>
      <c r="EZ27" s="363">
        <f t="shared" si="91"/>
        <v>0</v>
      </c>
      <c r="FA27" s="363">
        <f t="shared" si="92"/>
        <v>0</v>
      </c>
      <c r="FB27" s="343">
        <f t="shared" si="153"/>
        <v>0</v>
      </c>
      <c r="FC27" s="363">
        <f t="shared" si="93"/>
        <v>0</v>
      </c>
      <c r="FD27" s="363">
        <f t="shared" si="94"/>
        <v>0</v>
      </c>
      <c r="FE27" s="321" t="str">
        <f t="shared" si="154"/>
        <v>УРА!</v>
      </c>
      <c r="FF27" s="343">
        <f t="shared" si="155"/>
        <v>0</v>
      </c>
      <c r="FG27" s="343">
        <f t="shared" si="156"/>
        <v>0</v>
      </c>
      <c r="FH27" s="343">
        <f t="shared" si="157"/>
        <v>0</v>
      </c>
      <c r="FI27" s="342">
        <f t="shared" si="158"/>
        <v>0</v>
      </c>
      <c r="FJ27" s="342">
        <f t="shared" si="159"/>
        <v>0</v>
      </c>
      <c r="FK27" s="321" t="str">
        <f t="shared" si="160"/>
        <v>УРА!</v>
      </c>
      <c r="FL27" s="342">
        <f t="shared" si="161"/>
        <v>0</v>
      </c>
      <c r="FM27" s="342">
        <f t="shared" si="162"/>
        <v>0</v>
      </c>
      <c r="FN27" s="342">
        <f t="shared" si="163"/>
        <v>0</v>
      </c>
      <c r="FO27" s="342">
        <f t="shared" si="164"/>
        <v>0</v>
      </c>
      <c r="FP27" s="320">
        <f t="shared" si="165"/>
        <v>0</v>
      </c>
      <c r="FQ27" s="321" t="str">
        <f t="shared" si="166"/>
        <v>УРА!</v>
      </c>
      <c r="FR27" s="342">
        <f t="shared" si="167"/>
        <v>0</v>
      </c>
      <c r="FS27" s="342">
        <f t="shared" si="168"/>
        <v>0</v>
      </c>
      <c r="FT27" s="342">
        <f t="shared" si="169"/>
        <v>0</v>
      </c>
      <c r="FU27" s="342">
        <f t="shared" ref="FU27:FU40" si="191">L27+AC27+AS27+BI27+BY27+CO27+DE27+DU27+EK27</f>
        <v>0</v>
      </c>
      <c r="FV27" s="342">
        <f t="shared" si="170"/>
        <v>0</v>
      </c>
      <c r="FW27" s="342">
        <f t="shared" si="171"/>
        <v>0</v>
      </c>
      <c r="FX27" s="343">
        <f t="shared" si="172"/>
        <v>0</v>
      </c>
      <c r="FY27" s="321" t="str">
        <f t="shared" si="173"/>
        <v>УРА!</v>
      </c>
      <c r="FZ27" s="342">
        <f t="shared" ref="FZ27:FZ40" si="192">O27+AF27+AV27+BL27+CB27+CR27+DH27+DX27+EN27</f>
        <v>0</v>
      </c>
      <c r="GA27" s="342">
        <f t="shared" ref="GA27:GA40" si="193">P27+AG27+AW27+BM27+CC27+CS27+DI27+DY27+EO27</f>
        <v>0</v>
      </c>
      <c r="GB27" s="342">
        <f t="shared" ref="GB27:GB40" si="194">Q27+AH27+AX27+BN27+CD27+CT27+DJ27+DZ27+EP27</f>
        <v>0</v>
      </c>
      <c r="GC27" s="342">
        <f t="shared" si="174"/>
        <v>0</v>
      </c>
      <c r="GD27" s="342">
        <f t="shared" si="175"/>
        <v>0</v>
      </c>
      <c r="GE27" s="342">
        <f t="shared" si="176"/>
        <v>0</v>
      </c>
      <c r="GF27" s="342">
        <f t="shared" si="177"/>
        <v>0</v>
      </c>
      <c r="GG27" s="342">
        <f t="shared" si="178"/>
        <v>0</v>
      </c>
      <c r="GH27" s="342">
        <f t="shared" si="179"/>
        <v>0</v>
      </c>
      <c r="GI27" s="342">
        <f t="shared" si="180"/>
        <v>0</v>
      </c>
      <c r="GJ27" s="342">
        <f t="shared" si="181"/>
        <v>0</v>
      </c>
      <c r="GK27" s="342">
        <f t="shared" si="182"/>
        <v>0</v>
      </c>
      <c r="GL27" s="342">
        <f t="shared" si="183"/>
        <v>0</v>
      </c>
      <c r="GM27" s="342">
        <f t="shared" si="184"/>
        <v>0</v>
      </c>
      <c r="GN27" s="342">
        <f t="shared" si="185"/>
        <v>0</v>
      </c>
      <c r="GO27" s="342">
        <f t="shared" si="186"/>
        <v>0</v>
      </c>
      <c r="GP27" s="342">
        <f t="shared" si="187"/>
        <v>0</v>
      </c>
    </row>
    <row r="28" spans="1:198" ht="13.5" customHeight="1">
      <c r="A28" s="295"/>
      <c r="B28" s="120"/>
      <c r="C28" s="84"/>
      <c r="D28" s="84"/>
      <c r="E28" s="84"/>
      <c r="F28" s="84"/>
      <c r="G28" s="320">
        <f t="shared" si="188"/>
        <v>0</v>
      </c>
      <c r="H28" s="317" t="str">
        <f t="shared" si="76"/>
        <v>УРА!</v>
      </c>
      <c r="I28" s="84"/>
      <c r="J28" s="84"/>
      <c r="K28" s="84"/>
      <c r="L28" s="120"/>
      <c r="M28" s="120"/>
      <c r="N28" s="84"/>
      <c r="O28" s="84"/>
      <c r="P28" s="84"/>
      <c r="Q28" s="84"/>
      <c r="R28" s="305"/>
      <c r="S28" s="84"/>
      <c r="T28" s="84"/>
      <c r="U28" s="84"/>
      <c r="V28" s="84"/>
      <c r="W28" s="84"/>
      <c r="X28" s="320">
        <f t="shared" si="189"/>
        <v>0</v>
      </c>
      <c r="Y28" s="321" t="str">
        <f t="shared" si="139"/>
        <v>УРА!</v>
      </c>
      <c r="Z28" s="84"/>
      <c r="AA28" s="120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320">
        <f t="shared" si="140"/>
        <v>0</v>
      </c>
      <c r="AO28" s="321" t="str">
        <f t="shared" si="141"/>
        <v>УРА!</v>
      </c>
      <c r="AP28" s="84"/>
      <c r="AQ28" s="84"/>
      <c r="AR28" s="84"/>
      <c r="AS28" s="120"/>
      <c r="AT28" s="120"/>
      <c r="AU28" s="120"/>
      <c r="AV28" s="84"/>
      <c r="AW28" s="84"/>
      <c r="AX28" s="84"/>
      <c r="AY28" s="84"/>
      <c r="AZ28" s="84"/>
      <c r="BA28" s="84"/>
      <c r="BB28" s="84"/>
      <c r="BC28" s="120"/>
      <c r="BD28" s="320">
        <f t="shared" si="190"/>
        <v>0</v>
      </c>
      <c r="BE28" s="321" t="str">
        <f t="shared" si="142"/>
        <v>УРА!</v>
      </c>
      <c r="BF28" s="120"/>
      <c r="BG28" s="120"/>
      <c r="BH28" s="120"/>
      <c r="BI28" s="120"/>
      <c r="BJ28" s="84"/>
      <c r="BK28" s="84"/>
      <c r="BL28" s="84"/>
      <c r="BM28" s="84"/>
      <c r="BN28" s="84"/>
      <c r="BO28" s="85"/>
      <c r="BP28" s="85"/>
      <c r="BQ28" s="85"/>
      <c r="BR28" s="85"/>
      <c r="BS28" s="85"/>
      <c r="BT28" s="320">
        <f t="shared" si="143"/>
        <v>0</v>
      </c>
      <c r="BU28" s="321" t="str">
        <f t="shared" si="144"/>
        <v>УРА!</v>
      </c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320">
        <f t="shared" si="145"/>
        <v>0</v>
      </c>
      <c r="CK28" s="321" t="str">
        <f t="shared" si="146"/>
        <v>УРА!</v>
      </c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320"/>
      <c r="DA28" s="321" t="str">
        <f t="shared" si="147"/>
        <v>УРА!</v>
      </c>
      <c r="DB28" s="85"/>
      <c r="DC28" s="85"/>
      <c r="DD28" s="85"/>
      <c r="DE28" s="85"/>
      <c r="DF28" s="85"/>
      <c r="DG28" s="85"/>
      <c r="DH28" s="85"/>
      <c r="DI28" s="85"/>
      <c r="DJ28" s="85"/>
      <c r="DK28" s="84"/>
      <c r="DL28" s="84"/>
      <c r="DM28" s="84"/>
      <c r="DN28" s="84"/>
      <c r="DO28" s="84"/>
      <c r="DP28" s="316">
        <f t="shared" si="10"/>
        <v>0</v>
      </c>
      <c r="DQ28" s="317" t="str">
        <f t="shared" si="86"/>
        <v>УРА!</v>
      </c>
      <c r="DR28" s="120"/>
      <c r="DS28" s="120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320">
        <f t="shared" si="148"/>
        <v>0</v>
      </c>
      <c r="EG28" s="317" t="str">
        <f t="shared" si="12"/>
        <v>УРА!</v>
      </c>
      <c r="EH28" s="84"/>
      <c r="EI28" s="84"/>
      <c r="EJ28" s="84"/>
      <c r="EK28" s="84"/>
      <c r="EL28" s="84"/>
      <c r="EM28" s="84"/>
      <c r="EN28" s="84"/>
      <c r="EO28" s="84"/>
      <c r="EP28" s="84"/>
      <c r="EQ28" s="343">
        <f t="shared" si="149"/>
        <v>0</v>
      </c>
      <c r="ER28" s="343">
        <f t="shared" si="150"/>
        <v>0</v>
      </c>
      <c r="ES28" s="343">
        <f t="shared" si="151"/>
        <v>0</v>
      </c>
      <c r="ET28" s="343">
        <f t="shared" si="152"/>
        <v>0</v>
      </c>
      <c r="EU28" s="343">
        <f t="shared" si="13"/>
        <v>0</v>
      </c>
      <c r="EV28" s="363">
        <f t="shared" si="87"/>
        <v>0</v>
      </c>
      <c r="EW28" s="317" t="str">
        <f t="shared" si="88"/>
        <v>УРА!</v>
      </c>
      <c r="EX28" s="363">
        <f t="shared" si="89"/>
        <v>0</v>
      </c>
      <c r="EY28" s="363">
        <f t="shared" si="90"/>
        <v>0</v>
      </c>
      <c r="EZ28" s="363">
        <f t="shared" si="91"/>
        <v>0</v>
      </c>
      <c r="FA28" s="363">
        <f t="shared" si="92"/>
        <v>0</v>
      </c>
      <c r="FB28" s="343">
        <f t="shared" si="153"/>
        <v>0</v>
      </c>
      <c r="FC28" s="363">
        <f t="shared" si="93"/>
        <v>0</v>
      </c>
      <c r="FD28" s="363">
        <f t="shared" si="94"/>
        <v>0</v>
      </c>
      <c r="FE28" s="321" t="str">
        <f t="shared" si="154"/>
        <v>УРА!</v>
      </c>
      <c r="FF28" s="343">
        <f t="shared" si="155"/>
        <v>0</v>
      </c>
      <c r="FG28" s="343">
        <f t="shared" si="156"/>
        <v>0</v>
      </c>
      <c r="FH28" s="343">
        <f t="shared" si="157"/>
        <v>0</v>
      </c>
      <c r="FI28" s="342">
        <f t="shared" si="158"/>
        <v>0</v>
      </c>
      <c r="FJ28" s="342">
        <f t="shared" si="159"/>
        <v>0</v>
      </c>
      <c r="FK28" s="321" t="str">
        <f t="shared" si="160"/>
        <v>УРА!</v>
      </c>
      <c r="FL28" s="342">
        <f t="shared" si="161"/>
        <v>0</v>
      </c>
      <c r="FM28" s="342">
        <f t="shared" si="162"/>
        <v>0</v>
      </c>
      <c r="FN28" s="342">
        <f t="shared" si="163"/>
        <v>0</v>
      </c>
      <c r="FO28" s="342">
        <f t="shared" si="164"/>
        <v>0</v>
      </c>
      <c r="FP28" s="320">
        <f t="shared" si="165"/>
        <v>0</v>
      </c>
      <c r="FQ28" s="321" t="str">
        <f t="shared" si="166"/>
        <v>УРА!</v>
      </c>
      <c r="FR28" s="342">
        <f t="shared" si="167"/>
        <v>0</v>
      </c>
      <c r="FS28" s="342">
        <f t="shared" si="168"/>
        <v>0</v>
      </c>
      <c r="FT28" s="342">
        <f t="shared" si="169"/>
        <v>0</v>
      </c>
      <c r="FU28" s="342">
        <f t="shared" si="191"/>
        <v>0</v>
      </c>
      <c r="FV28" s="342">
        <f t="shared" si="170"/>
        <v>0</v>
      </c>
      <c r="FW28" s="342">
        <f t="shared" si="171"/>
        <v>0</v>
      </c>
      <c r="FX28" s="343">
        <f t="shared" si="172"/>
        <v>0</v>
      </c>
      <c r="FY28" s="321" t="str">
        <f t="shared" si="173"/>
        <v>УРА!</v>
      </c>
      <c r="FZ28" s="342">
        <f t="shared" si="192"/>
        <v>0</v>
      </c>
      <c r="GA28" s="342"/>
      <c r="GB28" s="342">
        <f t="shared" si="194"/>
        <v>0</v>
      </c>
      <c r="GC28" s="342">
        <f t="shared" si="174"/>
        <v>0</v>
      </c>
      <c r="GD28" s="342">
        <f t="shared" si="175"/>
        <v>0</v>
      </c>
      <c r="GE28" s="342">
        <f t="shared" si="176"/>
        <v>0</v>
      </c>
      <c r="GF28" s="342">
        <f t="shared" si="177"/>
        <v>0</v>
      </c>
      <c r="GG28" s="342">
        <f t="shared" si="178"/>
        <v>0</v>
      </c>
      <c r="GH28" s="342">
        <f t="shared" si="179"/>
        <v>0</v>
      </c>
      <c r="GI28" s="342">
        <f t="shared" si="180"/>
        <v>0</v>
      </c>
      <c r="GJ28" s="342">
        <f t="shared" si="181"/>
        <v>0</v>
      </c>
      <c r="GK28" s="342">
        <f t="shared" si="182"/>
        <v>0</v>
      </c>
      <c r="GL28" s="342">
        <f t="shared" si="183"/>
        <v>0</v>
      </c>
      <c r="GM28" s="342">
        <f t="shared" si="184"/>
        <v>0</v>
      </c>
      <c r="GN28" s="342">
        <f t="shared" si="185"/>
        <v>0</v>
      </c>
      <c r="GO28" s="342">
        <f t="shared" si="186"/>
        <v>0</v>
      </c>
      <c r="GP28" s="342">
        <f t="shared" si="187"/>
        <v>0</v>
      </c>
    </row>
    <row r="29" spans="1:198" ht="13.5" customHeight="1">
      <c r="A29" s="295"/>
      <c r="B29" s="124"/>
      <c r="C29" s="351"/>
      <c r="D29" s="351"/>
      <c r="E29" s="351"/>
      <c r="F29" s="351"/>
      <c r="G29" s="320">
        <f t="shared" si="188"/>
        <v>0</v>
      </c>
      <c r="H29" s="317" t="str">
        <f t="shared" si="76"/>
        <v>УРА!</v>
      </c>
      <c r="I29" s="351"/>
      <c r="J29" s="351"/>
      <c r="K29" s="351"/>
      <c r="L29" s="124"/>
      <c r="M29" s="124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20">
        <f t="shared" si="189"/>
        <v>0</v>
      </c>
      <c r="Y29" s="321" t="str">
        <f t="shared" si="139"/>
        <v>УРА!</v>
      </c>
      <c r="Z29" s="351"/>
      <c r="AA29" s="124"/>
      <c r="AB29" s="351"/>
      <c r="AC29" s="351"/>
      <c r="AD29" s="351"/>
      <c r="AE29" s="351"/>
      <c r="AF29" s="351"/>
      <c r="AG29" s="351"/>
      <c r="AH29" s="351"/>
      <c r="AI29" s="82"/>
      <c r="AJ29" s="351"/>
      <c r="AK29" s="351"/>
      <c r="AL29" s="351"/>
      <c r="AM29" s="351"/>
      <c r="AN29" s="320">
        <f t="shared" si="140"/>
        <v>0</v>
      </c>
      <c r="AO29" s="321" t="str">
        <f t="shared" si="141"/>
        <v>УРА!</v>
      </c>
      <c r="AP29" s="351"/>
      <c r="AQ29" s="351"/>
      <c r="AR29" s="351"/>
      <c r="AS29" s="124"/>
      <c r="AT29" s="124"/>
      <c r="AU29" s="124"/>
      <c r="AV29" s="351"/>
      <c r="AW29" s="351"/>
      <c r="AX29" s="351"/>
      <c r="AY29" s="351"/>
      <c r="AZ29" s="351"/>
      <c r="BA29" s="351"/>
      <c r="BB29" s="351"/>
      <c r="BC29" s="124"/>
      <c r="BD29" s="320">
        <f t="shared" si="190"/>
        <v>0</v>
      </c>
      <c r="BE29" s="321" t="str">
        <f t="shared" si="142"/>
        <v>УРА!</v>
      </c>
      <c r="BF29" s="124"/>
      <c r="BG29" s="352"/>
      <c r="BH29" s="124"/>
      <c r="BI29" s="124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20">
        <f t="shared" si="143"/>
        <v>0</v>
      </c>
      <c r="BU29" s="321" t="str">
        <f t="shared" si="144"/>
        <v>УРА!</v>
      </c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351"/>
      <c r="CI29" s="351"/>
      <c r="CJ29" s="320">
        <f t="shared" si="145"/>
        <v>0</v>
      </c>
      <c r="CK29" s="321" t="str">
        <f t="shared" si="146"/>
        <v>УРА!</v>
      </c>
      <c r="CL29" s="351"/>
      <c r="CM29" s="351"/>
      <c r="CN29" s="351"/>
      <c r="CO29" s="351"/>
      <c r="CP29" s="351"/>
      <c r="CQ29" s="351"/>
      <c r="CR29" s="351"/>
      <c r="CS29" s="351"/>
      <c r="CT29" s="351"/>
      <c r="CU29" s="351"/>
      <c r="CV29" s="351"/>
      <c r="CW29" s="351"/>
      <c r="CX29" s="351"/>
      <c r="CY29" s="351"/>
      <c r="CZ29" s="320"/>
      <c r="DA29" s="321" t="str">
        <f t="shared" si="147"/>
        <v>УРА!</v>
      </c>
      <c r="DB29" s="351"/>
      <c r="DC29" s="351"/>
      <c r="DD29" s="351"/>
      <c r="DE29" s="351"/>
      <c r="DF29" s="351"/>
      <c r="DG29" s="351"/>
      <c r="DH29" s="351"/>
      <c r="DI29" s="351"/>
      <c r="DJ29" s="351"/>
      <c r="DK29" s="351">
        <v>0</v>
      </c>
      <c r="DL29" s="351">
        <v>0</v>
      </c>
      <c r="DM29" s="351">
        <v>0</v>
      </c>
      <c r="DN29" s="351">
        <v>0</v>
      </c>
      <c r="DO29" s="351"/>
      <c r="DP29" s="316">
        <f t="shared" si="10"/>
        <v>0</v>
      </c>
      <c r="DQ29" s="317" t="str">
        <f t="shared" si="86"/>
        <v>УРА!</v>
      </c>
      <c r="DR29" s="351"/>
      <c r="DS29" s="351"/>
      <c r="DT29" s="351"/>
      <c r="DU29" s="351"/>
      <c r="DV29" s="351"/>
      <c r="DW29" s="351"/>
      <c r="DX29" s="351"/>
      <c r="DY29" s="351"/>
      <c r="DZ29" s="351"/>
      <c r="EA29" s="82"/>
      <c r="EB29" s="351"/>
      <c r="EC29" s="351"/>
      <c r="ED29" s="351"/>
      <c r="EE29" s="351"/>
      <c r="EF29" s="320">
        <f t="shared" si="148"/>
        <v>0</v>
      </c>
      <c r="EG29" s="317" t="str">
        <f t="shared" si="12"/>
        <v>УРА!</v>
      </c>
      <c r="EH29" s="351"/>
      <c r="EI29" s="351"/>
      <c r="EJ29" s="351"/>
      <c r="EK29" s="351"/>
      <c r="EL29" s="351"/>
      <c r="EM29" s="351"/>
      <c r="EN29" s="351"/>
      <c r="EO29" s="351"/>
      <c r="EP29" s="351"/>
      <c r="EQ29" s="343">
        <f t="shared" si="149"/>
        <v>0</v>
      </c>
      <c r="ER29" s="343">
        <f t="shared" si="150"/>
        <v>0</v>
      </c>
      <c r="ES29" s="343">
        <f t="shared" si="151"/>
        <v>0</v>
      </c>
      <c r="ET29" s="343">
        <f t="shared" si="152"/>
        <v>0</v>
      </c>
      <c r="EU29" s="343">
        <f t="shared" si="13"/>
        <v>0</v>
      </c>
      <c r="EV29" s="363">
        <f t="shared" si="87"/>
        <v>0</v>
      </c>
      <c r="EW29" s="317" t="str">
        <f t="shared" si="88"/>
        <v>УРА!</v>
      </c>
      <c r="EX29" s="363">
        <f t="shared" si="89"/>
        <v>0</v>
      </c>
      <c r="EY29" s="363">
        <f t="shared" si="90"/>
        <v>0</v>
      </c>
      <c r="EZ29" s="363">
        <f t="shared" si="91"/>
        <v>0</v>
      </c>
      <c r="FA29" s="363">
        <f t="shared" si="92"/>
        <v>0</v>
      </c>
      <c r="FB29" s="343">
        <f t="shared" si="153"/>
        <v>0</v>
      </c>
      <c r="FC29" s="363">
        <f t="shared" si="93"/>
        <v>0</v>
      </c>
      <c r="FD29" s="363">
        <f t="shared" si="94"/>
        <v>0</v>
      </c>
      <c r="FE29" s="321" t="str">
        <f t="shared" si="154"/>
        <v>УРА!</v>
      </c>
      <c r="FF29" s="343">
        <f t="shared" si="155"/>
        <v>0</v>
      </c>
      <c r="FG29" s="343">
        <f t="shared" si="156"/>
        <v>0</v>
      </c>
      <c r="FH29" s="343">
        <f t="shared" si="157"/>
        <v>0</v>
      </c>
      <c r="FI29" s="342">
        <f t="shared" si="158"/>
        <v>0</v>
      </c>
      <c r="FJ29" s="342">
        <f t="shared" si="159"/>
        <v>0</v>
      </c>
      <c r="FK29" s="321" t="str">
        <f t="shared" si="160"/>
        <v>УРА!</v>
      </c>
      <c r="FL29" s="342">
        <f t="shared" si="161"/>
        <v>0</v>
      </c>
      <c r="FM29" s="342">
        <f t="shared" si="162"/>
        <v>0</v>
      </c>
      <c r="FN29" s="342">
        <f t="shared" si="163"/>
        <v>0</v>
      </c>
      <c r="FO29" s="342">
        <f t="shared" si="164"/>
        <v>0</v>
      </c>
      <c r="FP29" s="320">
        <f t="shared" si="165"/>
        <v>0</v>
      </c>
      <c r="FQ29" s="321" t="str">
        <f t="shared" si="166"/>
        <v>УРА!</v>
      </c>
      <c r="FR29" s="342">
        <f t="shared" si="167"/>
        <v>0</v>
      </c>
      <c r="FS29" s="342">
        <f t="shared" si="168"/>
        <v>0</v>
      </c>
      <c r="FT29" s="342">
        <f t="shared" si="169"/>
        <v>0</v>
      </c>
      <c r="FU29" s="342">
        <f t="shared" si="191"/>
        <v>0</v>
      </c>
      <c r="FV29" s="342">
        <f t="shared" si="170"/>
        <v>0</v>
      </c>
      <c r="FW29" s="342">
        <f t="shared" si="171"/>
        <v>0</v>
      </c>
      <c r="FX29" s="343">
        <f t="shared" si="172"/>
        <v>0</v>
      </c>
      <c r="FY29" s="321" t="str">
        <f t="shared" si="173"/>
        <v>УРА!</v>
      </c>
      <c r="FZ29" s="342">
        <f t="shared" si="192"/>
        <v>0</v>
      </c>
      <c r="GA29" s="342">
        <f t="shared" si="193"/>
        <v>0</v>
      </c>
      <c r="GB29" s="342">
        <f t="shared" si="194"/>
        <v>0</v>
      </c>
      <c r="GC29" s="342">
        <f t="shared" si="174"/>
        <v>0</v>
      </c>
      <c r="GD29" s="342">
        <f t="shared" si="175"/>
        <v>0</v>
      </c>
      <c r="GE29" s="342">
        <f t="shared" si="176"/>
        <v>0</v>
      </c>
      <c r="GF29" s="342">
        <f t="shared" si="177"/>
        <v>0</v>
      </c>
      <c r="GG29" s="342">
        <f t="shared" si="178"/>
        <v>0</v>
      </c>
      <c r="GH29" s="342">
        <f t="shared" si="179"/>
        <v>0</v>
      </c>
      <c r="GI29" s="342">
        <f t="shared" si="180"/>
        <v>0</v>
      </c>
      <c r="GJ29" s="342">
        <f t="shared" si="181"/>
        <v>0</v>
      </c>
      <c r="GK29" s="342">
        <f t="shared" si="182"/>
        <v>0</v>
      </c>
      <c r="GL29" s="342">
        <f t="shared" si="183"/>
        <v>0</v>
      </c>
      <c r="GM29" s="342">
        <f t="shared" si="184"/>
        <v>0</v>
      </c>
      <c r="GN29" s="342">
        <f t="shared" si="185"/>
        <v>0</v>
      </c>
      <c r="GO29" s="342">
        <f t="shared" si="186"/>
        <v>0</v>
      </c>
      <c r="GP29" s="342">
        <f t="shared" si="187"/>
        <v>0</v>
      </c>
    </row>
    <row r="30" spans="1:198" ht="13.5" customHeight="1">
      <c r="A30" s="295"/>
      <c r="B30" s="124"/>
      <c r="C30" s="82"/>
      <c r="D30" s="82"/>
      <c r="E30" s="82"/>
      <c r="F30" s="82"/>
      <c r="G30" s="320">
        <f t="shared" si="188"/>
        <v>0</v>
      </c>
      <c r="H30" s="317" t="str">
        <f t="shared" si="76"/>
        <v>УРА!</v>
      </c>
      <c r="I30" s="82"/>
      <c r="J30" s="82"/>
      <c r="K30" s="82"/>
      <c r="L30" s="124"/>
      <c r="M30" s="124"/>
      <c r="N30" s="82"/>
      <c r="O30" s="82"/>
      <c r="P30" s="82"/>
      <c r="Q30" s="82"/>
      <c r="R30" s="344"/>
      <c r="S30" s="82"/>
      <c r="T30" s="82"/>
      <c r="U30" s="82"/>
      <c r="V30" s="82"/>
      <c r="W30" s="82"/>
      <c r="X30" s="320">
        <f t="shared" si="189"/>
        <v>0</v>
      </c>
      <c r="Y30" s="321" t="str">
        <f t="shared" si="139"/>
        <v>УРА!</v>
      </c>
      <c r="Z30" s="82"/>
      <c r="AA30" s="124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320">
        <f t="shared" si="140"/>
        <v>0</v>
      </c>
      <c r="AO30" s="321" t="str">
        <f t="shared" si="141"/>
        <v>УРА!</v>
      </c>
      <c r="AP30" s="82"/>
      <c r="AQ30" s="82"/>
      <c r="AR30" s="82"/>
      <c r="AS30" s="124"/>
      <c r="AT30" s="124"/>
      <c r="AU30" s="124"/>
      <c r="AV30" s="82"/>
      <c r="AW30" s="82"/>
      <c r="AX30" s="82"/>
      <c r="AY30" s="124"/>
      <c r="AZ30" s="82"/>
      <c r="BA30" s="82"/>
      <c r="BB30" s="82"/>
      <c r="BC30" s="124"/>
      <c r="BD30" s="320">
        <f t="shared" si="190"/>
        <v>0</v>
      </c>
      <c r="BE30" s="321" t="str">
        <f t="shared" si="142"/>
        <v>УРА!</v>
      </c>
      <c r="BF30" s="124"/>
      <c r="BG30" s="124"/>
      <c r="BH30" s="124"/>
      <c r="BI30" s="124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320">
        <f t="shared" si="143"/>
        <v>0</v>
      </c>
      <c r="BU30" s="321" t="str">
        <f t="shared" si="144"/>
        <v>УРА!</v>
      </c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320">
        <f t="shared" si="145"/>
        <v>0</v>
      </c>
      <c r="CK30" s="321" t="str">
        <f t="shared" si="146"/>
        <v>УРА!</v>
      </c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320"/>
      <c r="DA30" s="321" t="str">
        <f t="shared" si="147"/>
        <v>УРА!</v>
      </c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316">
        <f t="shared" si="10"/>
        <v>0</v>
      </c>
      <c r="DQ30" s="317" t="str">
        <f t="shared" si="86"/>
        <v>УРА!</v>
      </c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320">
        <f t="shared" si="148"/>
        <v>0</v>
      </c>
      <c r="EG30" s="317" t="str">
        <f t="shared" si="12"/>
        <v>УРА!</v>
      </c>
      <c r="EH30" s="82"/>
      <c r="EI30" s="82"/>
      <c r="EJ30" s="82"/>
      <c r="EK30" s="82"/>
      <c r="EL30" s="82"/>
      <c r="EM30" s="82"/>
      <c r="EN30" s="82"/>
      <c r="EO30" s="82"/>
      <c r="EP30" s="82"/>
      <c r="EQ30" s="343">
        <f t="shared" si="149"/>
        <v>0</v>
      </c>
      <c r="ER30" s="343">
        <f t="shared" si="150"/>
        <v>0</v>
      </c>
      <c r="ES30" s="343">
        <f t="shared" si="151"/>
        <v>0</v>
      </c>
      <c r="ET30" s="343">
        <f t="shared" si="152"/>
        <v>0</v>
      </c>
      <c r="EU30" s="343">
        <f t="shared" si="13"/>
        <v>0</v>
      </c>
      <c r="EV30" s="363">
        <f t="shared" si="87"/>
        <v>0</v>
      </c>
      <c r="EW30" s="317" t="str">
        <f t="shared" si="88"/>
        <v>УРА!</v>
      </c>
      <c r="EX30" s="363">
        <f t="shared" si="89"/>
        <v>0</v>
      </c>
      <c r="EY30" s="363">
        <f t="shared" si="90"/>
        <v>0</v>
      </c>
      <c r="EZ30" s="363">
        <f t="shared" si="91"/>
        <v>0</v>
      </c>
      <c r="FA30" s="363">
        <f t="shared" si="92"/>
        <v>0</v>
      </c>
      <c r="FB30" s="343">
        <f t="shared" si="153"/>
        <v>0</v>
      </c>
      <c r="FC30" s="363">
        <f t="shared" si="93"/>
        <v>0</v>
      </c>
      <c r="FD30" s="363">
        <f t="shared" si="94"/>
        <v>0</v>
      </c>
      <c r="FE30" s="321" t="str">
        <f t="shared" si="154"/>
        <v>УРА!</v>
      </c>
      <c r="FF30" s="343">
        <f t="shared" si="155"/>
        <v>0</v>
      </c>
      <c r="FG30" s="343">
        <f t="shared" si="156"/>
        <v>0</v>
      </c>
      <c r="FH30" s="343">
        <f t="shared" si="157"/>
        <v>0</v>
      </c>
      <c r="FI30" s="342">
        <f t="shared" si="158"/>
        <v>0</v>
      </c>
      <c r="FJ30" s="342">
        <f t="shared" si="159"/>
        <v>0</v>
      </c>
      <c r="FK30" s="321" t="str">
        <f t="shared" si="160"/>
        <v>УРА!</v>
      </c>
      <c r="FL30" s="342">
        <f t="shared" si="161"/>
        <v>0</v>
      </c>
      <c r="FM30" s="342">
        <f t="shared" si="162"/>
        <v>0</v>
      </c>
      <c r="FN30" s="342">
        <f t="shared" si="163"/>
        <v>0</v>
      </c>
      <c r="FO30" s="342">
        <f t="shared" si="164"/>
        <v>0</v>
      </c>
      <c r="FP30" s="320">
        <f t="shared" si="165"/>
        <v>0</v>
      </c>
      <c r="FQ30" s="321" t="str">
        <f t="shared" si="166"/>
        <v>УРА!</v>
      </c>
      <c r="FR30" s="342">
        <f t="shared" si="167"/>
        <v>0</v>
      </c>
      <c r="FS30" s="342">
        <f t="shared" si="168"/>
        <v>0</v>
      </c>
      <c r="FT30" s="342">
        <f t="shared" si="169"/>
        <v>0</v>
      </c>
      <c r="FU30" s="342">
        <f t="shared" si="191"/>
        <v>0</v>
      </c>
      <c r="FV30" s="342">
        <f t="shared" si="170"/>
        <v>0</v>
      </c>
      <c r="FW30" s="342">
        <f t="shared" si="171"/>
        <v>0</v>
      </c>
      <c r="FX30" s="343">
        <f t="shared" si="172"/>
        <v>0</v>
      </c>
      <c r="FY30" s="321" t="str">
        <f t="shared" si="173"/>
        <v>УРА!</v>
      </c>
      <c r="FZ30" s="342">
        <f t="shared" si="192"/>
        <v>0</v>
      </c>
      <c r="GA30" s="342">
        <f t="shared" si="193"/>
        <v>0</v>
      </c>
      <c r="GB30" s="342">
        <f t="shared" si="194"/>
        <v>0</v>
      </c>
      <c r="GC30" s="342">
        <f t="shared" si="174"/>
        <v>0</v>
      </c>
      <c r="GD30" s="342">
        <f t="shared" si="175"/>
        <v>0</v>
      </c>
      <c r="GE30" s="342">
        <f t="shared" si="176"/>
        <v>0</v>
      </c>
      <c r="GF30" s="342">
        <f t="shared" si="177"/>
        <v>0</v>
      </c>
      <c r="GG30" s="342">
        <f t="shared" si="178"/>
        <v>0</v>
      </c>
      <c r="GH30" s="342">
        <f t="shared" si="179"/>
        <v>0</v>
      </c>
      <c r="GI30" s="342">
        <f t="shared" si="180"/>
        <v>0</v>
      </c>
      <c r="GJ30" s="342">
        <f t="shared" si="181"/>
        <v>0</v>
      </c>
      <c r="GK30" s="342">
        <f t="shared" si="182"/>
        <v>0</v>
      </c>
      <c r="GL30" s="342">
        <f t="shared" si="183"/>
        <v>0</v>
      </c>
      <c r="GM30" s="342">
        <f t="shared" si="184"/>
        <v>0</v>
      </c>
      <c r="GN30" s="342">
        <f t="shared" si="185"/>
        <v>0</v>
      </c>
      <c r="GO30" s="342">
        <f t="shared" si="186"/>
        <v>0</v>
      </c>
      <c r="GP30" s="342">
        <f t="shared" si="187"/>
        <v>0</v>
      </c>
    </row>
    <row r="31" spans="1:198" ht="13.5" customHeight="1">
      <c r="A31" s="295"/>
      <c r="B31" s="120"/>
      <c r="C31" s="84"/>
      <c r="D31" s="84"/>
      <c r="E31" s="84"/>
      <c r="F31" s="84"/>
      <c r="G31" s="320">
        <f t="shared" si="188"/>
        <v>0</v>
      </c>
      <c r="H31" s="317" t="str">
        <f t="shared" si="76"/>
        <v>УРА!</v>
      </c>
      <c r="I31" s="120"/>
      <c r="J31" s="84"/>
      <c r="K31" s="84"/>
      <c r="L31" s="120"/>
      <c r="M31" s="120"/>
      <c r="N31" s="84"/>
      <c r="O31" s="84"/>
      <c r="P31" s="84"/>
      <c r="Q31" s="84"/>
      <c r="R31" s="305"/>
      <c r="S31" s="84"/>
      <c r="T31" s="84"/>
      <c r="U31" s="84"/>
      <c r="V31" s="84"/>
      <c r="W31" s="84"/>
      <c r="X31" s="320">
        <f t="shared" si="189"/>
        <v>0</v>
      </c>
      <c r="Y31" s="321" t="str">
        <f t="shared" si="139"/>
        <v>УРА!</v>
      </c>
      <c r="Z31" s="84"/>
      <c r="AA31" s="120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122"/>
      <c r="AN31" s="320">
        <f t="shared" si="140"/>
        <v>0</v>
      </c>
      <c r="AO31" s="321" t="str">
        <f t="shared" si="141"/>
        <v>УРА!</v>
      </c>
      <c r="AP31" s="84"/>
      <c r="AQ31" s="84"/>
      <c r="AR31" s="84"/>
      <c r="AS31" s="120"/>
      <c r="AT31" s="120"/>
      <c r="AU31" s="120"/>
      <c r="AV31" s="84"/>
      <c r="AW31" s="84"/>
      <c r="AX31" s="84"/>
      <c r="AY31" s="84"/>
      <c r="AZ31" s="84"/>
      <c r="BA31" s="84"/>
      <c r="BB31" s="84"/>
      <c r="BC31" s="120"/>
      <c r="BD31" s="320">
        <f t="shared" si="190"/>
        <v>0</v>
      </c>
      <c r="BE31" s="321" t="str">
        <f t="shared" si="142"/>
        <v>УРА!</v>
      </c>
      <c r="BF31" s="120"/>
      <c r="BG31" s="120"/>
      <c r="BH31" s="120"/>
      <c r="BI31" s="120"/>
      <c r="BJ31" s="84"/>
      <c r="BK31" s="84"/>
      <c r="BL31" s="84"/>
      <c r="BM31" s="84"/>
      <c r="BN31" s="84"/>
      <c r="BO31" s="85"/>
      <c r="BP31" s="85"/>
      <c r="BQ31" s="85"/>
      <c r="BR31" s="85"/>
      <c r="BS31" s="85"/>
      <c r="BT31" s="320">
        <f t="shared" si="143"/>
        <v>0</v>
      </c>
      <c r="BU31" s="321" t="str">
        <f t="shared" si="144"/>
        <v>УРА!</v>
      </c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320">
        <f t="shared" si="145"/>
        <v>0</v>
      </c>
      <c r="CK31" s="321" t="str">
        <f t="shared" si="146"/>
        <v>УРА!</v>
      </c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320"/>
      <c r="DA31" s="321" t="str">
        <f t="shared" si="147"/>
        <v>УРА!</v>
      </c>
      <c r="DB31" s="85"/>
      <c r="DC31" s="85"/>
      <c r="DD31" s="85"/>
      <c r="DE31" s="85"/>
      <c r="DF31" s="85"/>
      <c r="DG31" s="85"/>
      <c r="DH31" s="85"/>
      <c r="DI31" s="85"/>
      <c r="DJ31" s="85"/>
      <c r="DK31" s="84">
        <v>0</v>
      </c>
      <c r="DL31" s="84">
        <v>0</v>
      </c>
      <c r="DM31" s="84">
        <v>0</v>
      </c>
      <c r="DN31" s="84">
        <v>0</v>
      </c>
      <c r="DO31" s="84"/>
      <c r="DP31" s="316">
        <f t="shared" si="10"/>
        <v>0</v>
      </c>
      <c r="DQ31" s="317" t="str">
        <f t="shared" si="86"/>
        <v>УРА!</v>
      </c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320">
        <f t="shared" si="148"/>
        <v>0</v>
      </c>
      <c r="EG31" s="317" t="str">
        <f t="shared" si="12"/>
        <v>УРА!</v>
      </c>
      <c r="EH31" s="84"/>
      <c r="EI31" s="84"/>
      <c r="EJ31" s="84"/>
      <c r="EK31" s="84"/>
      <c r="EL31" s="84"/>
      <c r="EM31" s="84"/>
      <c r="EN31" s="84"/>
      <c r="EO31" s="84"/>
      <c r="EP31" s="84"/>
      <c r="EQ31" s="343">
        <f t="shared" si="149"/>
        <v>0</v>
      </c>
      <c r="ER31" s="343">
        <f t="shared" si="150"/>
        <v>0</v>
      </c>
      <c r="ES31" s="343">
        <f t="shared" si="151"/>
        <v>0</v>
      </c>
      <c r="ET31" s="343">
        <f t="shared" si="152"/>
        <v>0</v>
      </c>
      <c r="EU31" s="343">
        <f t="shared" si="13"/>
        <v>0</v>
      </c>
      <c r="EV31" s="363">
        <f t="shared" si="87"/>
        <v>0</v>
      </c>
      <c r="EW31" s="317" t="str">
        <f t="shared" si="88"/>
        <v>УРА!</v>
      </c>
      <c r="EX31" s="363">
        <f t="shared" si="89"/>
        <v>0</v>
      </c>
      <c r="EY31" s="363">
        <f t="shared" si="90"/>
        <v>0</v>
      </c>
      <c r="EZ31" s="363">
        <f t="shared" si="91"/>
        <v>0</v>
      </c>
      <c r="FA31" s="363">
        <f t="shared" si="92"/>
        <v>0</v>
      </c>
      <c r="FB31" s="343">
        <f t="shared" si="153"/>
        <v>0</v>
      </c>
      <c r="FC31" s="363">
        <f t="shared" si="93"/>
        <v>0</v>
      </c>
      <c r="FD31" s="363">
        <f t="shared" si="94"/>
        <v>0</v>
      </c>
      <c r="FE31" s="321" t="str">
        <f t="shared" si="154"/>
        <v>УРА!</v>
      </c>
      <c r="FF31" s="343">
        <f t="shared" si="155"/>
        <v>0</v>
      </c>
      <c r="FG31" s="343">
        <f t="shared" si="156"/>
        <v>0</v>
      </c>
      <c r="FH31" s="343">
        <f t="shared" si="157"/>
        <v>0</v>
      </c>
      <c r="FI31" s="342">
        <f t="shared" si="158"/>
        <v>0</v>
      </c>
      <c r="FJ31" s="342">
        <f t="shared" si="159"/>
        <v>0</v>
      </c>
      <c r="FK31" s="321" t="str">
        <f t="shared" si="160"/>
        <v>УРА!</v>
      </c>
      <c r="FL31" s="342">
        <f t="shared" si="161"/>
        <v>0</v>
      </c>
      <c r="FM31" s="342">
        <f t="shared" si="162"/>
        <v>0</v>
      </c>
      <c r="FN31" s="342">
        <f t="shared" si="163"/>
        <v>0</v>
      </c>
      <c r="FO31" s="342">
        <f t="shared" si="164"/>
        <v>0</v>
      </c>
      <c r="FP31" s="320">
        <f t="shared" si="165"/>
        <v>0</v>
      </c>
      <c r="FQ31" s="321" t="str">
        <f t="shared" si="166"/>
        <v>УРА!</v>
      </c>
      <c r="FR31" s="342">
        <f t="shared" si="167"/>
        <v>0</v>
      </c>
      <c r="FS31" s="342">
        <f t="shared" si="168"/>
        <v>0</v>
      </c>
      <c r="FT31" s="342">
        <f t="shared" si="169"/>
        <v>0</v>
      </c>
      <c r="FU31" s="342">
        <f t="shared" si="191"/>
        <v>0</v>
      </c>
      <c r="FV31" s="342">
        <f t="shared" si="170"/>
        <v>0</v>
      </c>
      <c r="FW31" s="342">
        <f t="shared" si="171"/>
        <v>0</v>
      </c>
      <c r="FX31" s="343">
        <f t="shared" si="172"/>
        <v>0</v>
      </c>
      <c r="FY31" s="321" t="str">
        <f t="shared" si="173"/>
        <v>УРА!</v>
      </c>
      <c r="FZ31" s="342">
        <f t="shared" si="192"/>
        <v>0</v>
      </c>
      <c r="GA31" s="342">
        <f t="shared" si="193"/>
        <v>0</v>
      </c>
      <c r="GB31" s="342">
        <f t="shared" si="194"/>
        <v>0</v>
      </c>
      <c r="GC31" s="342">
        <f t="shared" si="174"/>
        <v>0</v>
      </c>
      <c r="GD31" s="342">
        <f t="shared" si="175"/>
        <v>0</v>
      </c>
      <c r="GE31" s="342">
        <f t="shared" si="176"/>
        <v>0</v>
      </c>
      <c r="GF31" s="342">
        <f t="shared" si="177"/>
        <v>0</v>
      </c>
      <c r="GG31" s="342">
        <f t="shared" si="178"/>
        <v>0</v>
      </c>
      <c r="GH31" s="342">
        <f t="shared" si="179"/>
        <v>0</v>
      </c>
      <c r="GI31" s="342">
        <f t="shared" si="180"/>
        <v>0</v>
      </c>
      <c r="GJ31" s="342">
        <f t="shared" si="181"/>
        <v>0</v>
      </c>
      <c r="GK31" s="342">
        <f t="shared" si="182"/>
        <v>0</v>
      </c>
      <c r="GL31" s="342">
        <f t="shared" si="183"/>
        <v>0</v>
      </c>
      <c r="GM31" s="342">
        <f t="shared" si="184"/>
        <v>0</v>
      </c>
      <c r="GN31" s="342">
        <f t="shared" si="185"/>
        <v>0</v>
      </c>
      <c r="GO31" s="342">
        <f t="shared" si="186"/>
        <v>0</v>
      </c>
      <c r="GP31" s="342">
        <f t="shared" si="187"/>
        <v>0</v>
      </c>
    </row>
    <row r="32" spans="1:198" ht="13.5" customHeight="1">
      <c r="A32" s="295"/>
      <c r="B32" s="349"/>
      <c r="C32" s="347"/>
      <c r="D32" s="347"/>
      <c r="E32" s="347"/>
      <c r="F32" s="347"/>
      <c r="G32" s="320">
        <f t="shared" si="188"/>
        <v>0</v>
      </c>
      <c r="H32" s="317" t="str">
        <f t="shared" si="76"/>
        <v>УРА!</v>
      </c>
      <c r="I32" s="347"/>
      <c r="J32" s="347"/>
      <c r="K32" s="347"/>
      <c r="L32" s="349"/>
      <c r="M32" s="349"/>
      <c r="N32" s="347"/>
      <c r="O32" s="347"/>
      <c r="P32" s="347"/>
      <c r="Q32" s="347"/>
      <c r="R32" s="350"/>
      <c r="S32" s="347"/>
      <c r="T32" s="347"/>
      <c r="U32" s="347"/>
      <c r="V32" s="347"/>
      <c r="W32" s="347"/>
      <c r="X32" s="320">
        <f t="shared" si="189"/>
        <v>0</v>
      </c>
      <c r="Y32" s="321" t="str">
        <f t="shared" si="139"/>
        <v>УРА!</v>
      </c>
      <c r="Z32" s="347"/>
      <c r="AA32" s="349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20">
        <f t="shared" si="140"/>
        <v>0</v>
      </c>
      <c r="AO32" s="321" t="str">
        <f t="shared" si="141"/>
        <v>УРА!</v>
      </c>
      <c r="AP32" s="347"/>
      <c r="AQ32" s="347"/>
      <c r="AR32" s="347"/>
      <c r="AS32" s="349"/>
      <c r="AT32" s="349"/>
      <c r="AU32" s="349"/>
      <c r="AV32" s="347"/>
      <c r="AW32" s="347"/>
      <c r="AX32" s="347"/>
      <c r="AY32" s="347"/>
      <c r="AZ32" s="347"/>
      <c r="BA32" s="347"/>
      <c r="BB32" s="347"/>
      <c r="BC32" s="349"/>
      <c r="BD32" s="320">
        <f t="shared" si="190"/>
        <v>0</v>
      </c>
      <c r="BE32" s="321" t="str">
        <f t="shared" si="142"/>
        <v>УРА!</v>
      </c>
      <c r="BF32" s="349"/>
      <c r="BG32" s="349"/>
      <c r="BH32" s="349"/>
      <c r="BI32" s="349"/>
      <c r="BJ32" s="347"/>
      <c r="BK32" s="347"/>
      <c r="BL32" s="347"/>
      <c r="BM32" s="347"/>
      <c r="BN32" s="347"/>
      <c r="BO32" s="348"/>
      <c r="BP32" s="348"/>
      <c r="BQ32" s="348"/>
      <c r="BR32" s="348"/>
      <c r="BS32" s="348"/>
      <c r="BT32" s="320">
        <f t="shared" si="143"/>
        <v>0</v>
      </c>
      <c r="BU32" s="321" t="str">
        <f t="shared" si="144"/>
        <v>УРА!</v>
      </c>
      <c r="BV32" s="348"/>
      <c r="BW32" s="348"/>
      <c r="BX32" s="348"/>
      <c r="BY32" s="348"/>
      <c r="BZ32" s="348"/>
      <c r="CA32" s="348"/>
      <c r="CB32" s="348"/>
      <c r="CC32" s="348"/>
      <c r="CD32" s="348"/>
      <c r="CE32" s="348"/>
      <c r="CF32" s="348"/>
      <c r="CG32" s="348"/>
      <c r="CH32" s="348"/>
      <c r="CI32" s="348"/>
      <c r="CJ32" s="320">
        <f t="shared" si="145"/>
        <v>0</v>
      </c>
      <c r="CK32" s="321" t="str">
        <f t="shared" si="146"/>
        <v>УРА!</v>
      </c>
      <c r="CL32" s="348"/>
      <c r="CM32" s="348"/>
      <c r="CN32" s="348"/>
      <c r="CO32" s="348"/>
      <c r="CP32" s="348"/>
      <c r="CQ32" s="348"/>
      <c r="CR32" s="348"/>
      <c r="CS32" s="348"/>
      <c r="CT32" s="348"/>
      <c r="CU32" s="348"/>
      <c r="CV32" s="348"/>
      <c r="CW32" s="348"/>
      <c r="CX32" s="348"/>
      <c r="CY32" s="348"/>
      <c r="CZ32" s="320"/>
      <c r="DA32" s="321" t="str">
        <f t="shared" si="147"/>
        <v>УРА!</v>
      </c>
      <c r="DB32" s="348"/>
      <c r="DC32" s="348"/>
      <c r="DD32" s="348"/>
      <c r="DE32" s="348"/>
      <c r="DF32" s="348"/>
      <c r="DG32" s="348"/>
      <c r="DH32" s="348"/>
      <c r="DI32" s="348"/>
      <c r="DJ32" s="348"/>
      <c r="DK32" s="347"/>
      <c r="DL32" s="347"/>
      <c r="DM32" s="347"/>
      <c r="DN32" s="347"/>
      <c r="DO32" s="347"/>
      <c r="DP32" s="316">
        <f t="shared" si="10"/>
        <v>0</v>
      </c>
      <c r="DQ32" s="317" t="str">
        <f t="shared" si="86"/>
        <v>УРА!</v>
      </c>
      <c r="DR32" s="347"/>
      <c r="DS32" s="347"/>
      <c r="DT32" s="347"/>
      <c r="DU32" s="347"/>
      <c r="DV32" s="347"/>
      <c r="DW32" s="347"/>
      <c r="DX32" s="347"/>
      <c r="DY32" s="347"/>
      <c r="DZ32" s="347"/>
      <c r="EA32" s="347"/>
      <c r="EB32" s="347"/>
      <c r="EC32" s="347"/>
      <c r="ED32" s="347"/>
      <c r="EE32" s="347"/>
      <c r="EF32" s="320">
        <f t="shared" si="148"/>
        <v>0</v>
      </c>
      <c r="EG32" s="317" t="str">
        <f t="shared" si="12"/>
        <v>УРА!</v>
      </c>
      <c r="EH32" s="347"/>
      <c r="EI32" s="347"/>
      <c r="EJ32" s="347"/>
      <c r="EK32" s="347"/>
      <c r="EL32" s="347"/>
      <c r="EM32" s="347"/>
      <c r="EN32" s="347"/>
      <c r="EO32" s="347"/>
      <c r="EP32" s="347"/>
      <c r="EQ32" s="343">
        <f t="shared" si="149"/>
        <v>0</v>
      </c>
      <c r="ER32" s="343">
        <f t="shared" si="150"/>
        <v>0</v>
      </c>
      <c r="ES32" s="343">
        <f t="shared" si="151"/>
        <v>0</v>
      </c>
      <c r="ET32" s="343">
        <f t="shared" si="152"/>
        <v>0</v>
      </c>
      <c r="EU32" s="343">
        <f t="shared" si="13"/>
        <v>0</v>
      </c>
      <c r="EV32" s="363">
        <f t="shared" si="87"/>
        <v>0</v>
      </c>
      <c r="EW32" s="317" t="str">
        <f t="shared" si="88"/>
        <v>УРА!</v>
      </c>
      <c r="EX32" s="363">
        <f t="shared" si="89"/>
        <v>0</v>
      </c>
      <c r="EY32" s="363">
        <f t="shared" si="90"/>
        <v>0</v>
      </c>
      <c r="EZ32" s="363">
        <f t="shared" si="91"/>
        <v>0</v>
      </c>
      <c r="FA32" s="363">
        <f t="shared" si="92"/>
        <v>0</v>
      </c>
      <c r="FB32" s="343">
        <f t="shared" si="153"/>
        <v>0</v>
      </c>
      <c r="FC32" s="363">
        <f t="shared" si="93"/>
        <v>0</v>
      </c>
      <c r="FD32" s="363">
        <f t="shared" si="94"/>
        <v>0</v>
      </c>
      <c r="FE32" s="321" t="str">
        <f t="shared" si="154"/>
        <v>УРА!</v>
      </c>
      <c r="FF32" s="343">
        <f t="shared" si="155"/>
        <v>0</v>
      </c>
      <c r="FG32" s="343">
        <f t="shared" si="156"/>
        <v>0</v>
      </c>
      <c r="FH32" s="343">
        <f t="shared" si="157"/>
        <v>0</v>
      </c>
      <c r="FI32" s="342">
        <f t="shared" si="158"/>
        <v>0</v>
      </c>
      <c r="FJ32" s="342">
        <f t="shared" si="159"/>
        <v>0</v>
      </c>
      <c r="FK32" s="321" t="str">
        <f t="shared" si="160"/>
        <v>УРА!</v>
      </c>
      <c r="FL32" s="342">
        <f t="shared" si="161"/>
        <v>0</v>
      </c>
      <c r="FM32" s="342">
        <f t="shared" si="162"/>
        <v>0</v>
      </c>
      <c r="FN32" s="342">
        <f t="shared" si="163"/>
        <v>0</v>
      </c>
      <c r="FO32" s="342">
        <f t="shared" si="164"/>
        <v>0</v>
      </c>
      <c r="FP32" s="320">
        <f t="shared" si="165"/>
        <v>0</v>
      </c>
      <c r="FQ32" s="321" t="str">
        <f t="shared" si="166"/>
        <v>УРА!</v>
      </c>
      <c r="FR32" s="342">
        <f t="shared" si="167"/>
        <v>0</v>
      </c>
      <c r="FS32" s="342">
        <f t="shared" si="168"/>
        <v>0</v>
      </c>
      <c r="FT32" s="342">
        <f t="shared" si="169"/>
        <v>0</v>
      </c>
      <c r="FU32" s="342">
        <f t="shared" si="191"/>
        <v>0</v>
      </c>
      <c r="FV32" s="342">
        <f t="shared" si="170"/>
        <v>0</v>
      </c>
      <c r="FW32" s="342">
        <f t="shared" si="171"/>
        <v>0</v>
      </c>
      <c r="FX32" s="343">
        <f t="shared" si="172"/>
        <v>0</v>
      </c>
      <c r="FY32" s="321" t="str">
        <f t="shared" si="173"/>
        <v>УРА!</v>
      </c>
      <c r="FZ32" s="342">
        <f t="shared" si="192"/>
        <v>0</v>
      </c>
      <c r="GA32" s="342">
        <f t="shared" si="193"/>
        <v>0</v>
      </c>
      <c r="GB32" s="342">
        <f t="shared" si="194"/>
        <v>0</v>
      </c>
      <c r="GC32" s="342">
        <f t="shared" si="174"/>
        <v>0</v>
      </c>
      <c r="GD32" s="342">
        <f t="shared" si="175"/>
        <v>0</v>
      </c>
      <c r="GE32" s="342">
        <f t="shared" si="176"/>
        <v>0</v>
      </c>
      <c r="GF32" s="342">
        <f t="shared" si="177"/>
        <v>0</v>
      </c>
      <c r="GG32" s="342">
        <f t="shared" si="178"/>
        <v>0</v>
      </c>
      <c r="GH32" s="342">
        <f t="shared" si="179"/>
        <v>0</v>
      </c>
      <c r="GI32" s="342">
        <f t="shared" si="180"/>
        <v>0</v>
      </c>
      <c r="GJ32" s="342">
        <f t="shared" si="181"/>
        <v>0</v>
      </c>
      <c r="GK32" s="342">
        <f t="shared" si="182"/>
        <v>0</v>
      </c>
      <c r="GL32" s="342">
        <f t="shared" si="183"/>
        <v>0</v>
      </c>
      <c r="GM32" s="342">
        <f t="shared" si="184"/>
        <v>0</v>
      </c>
      <c r="GN32" s="342">
        <f t="shared" si="185"/>
        <v>0</v>
      </c>
      <c r="GO32" s="342">
        <f t="shared" si="186"/>
        <v>0</v>
      </c>
      <c r="GP32" s="342">
        <f t="shared" si="187"/>
        <v>0</v>
      </c>
    </row>
    <row r="33" spans="1:198" ht="13.5" customHeight="1">
      <c r="A33" s="295"/>
      <c r="B33" s="120"/>
      <c r="C33" s="84"/>
      <c r="D33" s="123"/>
      <c r="E33" s="84"/>
      <c r="F33" s="120"/>
      <c r="G33" s="320">
        <f t="shared" si="188"/>
        <v>0</v>
      </c>
      <c r="H33" s="317" t="str">
        <f t="shared" si="76"/>
        <v>УРА!</v>
      </c>
      <c r="I33" s="84"/>
      <c r="J33" s="84"/>
      <c r="K33" s="84"/>
      <c r="L33" s="120"/>
      <c r="M33" s="120"/>
      <c r="N33" s="84"/>
      <c r="O33" s="84"/>
      <c r="P33" s="84"/>
      <c r="Q33" s="84"/>
      <c r="R33" s="305"/>
      <c r="S33" s="84"/>
      <c r="T33" s="84"/>
      <c r="U33" s="84"/>
      <c r="V33" s="84"/>
      <c r="W33" s="84"/>
      <c r="X33" s="320">
        <f t="shared" si="189"/>
        <v>0</v>
      </c>
      <c r="Y33" s="321" t="str">
        <f t="shared" si="139"/>
        <v>УРА!</v>
      </c>
      <c r="Z33" s="84"/>
      <c r="AA33" s="120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122"/>
      <c r="AN33" s="320">
        <f t="shared" si="140"/>
        <v>0</v>
      </c>
      <c r="AO33" s="321" t="str">
        <f t="shared" si="141"/>
        <v>УРА!</v>
      </c>
      <c r="AP33" s="84"/>
      <c r="AQ33" s="84"/>
      <c r="AR33" s="84"/>
      <c r="AS33" s="120"/>
      <c r="AT33" s="120"/>
      <c r="AU33" s="120"/>
      <c r="AV33" s="84"/>
      <c r="AW33" s="84"/>
      <c r="AX33" s="84"/>
      <c r="AY33" s="82"/>
      <c r="AZ33" s="84"/>
      <c r="BA33" s="84"/>
      <c r="BB33" s="84"/>
      <c r="BC33" s="120"/>
      <c r="BD33" s="320">
        <f t="shared" si="190"/>
        <v>0</v>
      </c>
      <c r="BE33" s="321" t="str">
        <f t="shared" si="142"/>
        <v>УРА!</v>
      </c>
      <c r="BF33" s="120"/>
      <c r="BG33" s="120"/>
      <c r="BH33" s="120"/>
      <c r="BI33" s="120"/>
      <c r="BJ33" s="84"/>
      <c r="BK33" s="84"/>
      <c r="BL33" s="84"/>
      <c r="BM33" s="84"/>
      <c r="BN33" s="84"/>
      <c r="BO33" s="85"/>
      <c r="BP33" s="85"/>
      <c r="BQ33" s="85"/>
      <c r="BR33" s="85"/>
      <c r="BS33" s="85"/>
      <c r="BT33" s="320">
        <f t="shared" si="143"/>
        <v>0</v>
      </c>
      <c r="BU33" s="321" t="str">
        <f t="shared" si="144"/>
        <v>УРА!</v>
      </c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320">
        <f t="shared" si="145"/>
        <v>0</v>
      </c>
      <c r="CK33" s="321" t="str">
        <f t="shared" si="146"/>
        <v>УРА!</v>
      </c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320"/>
      <c r="DA33" s="321" t="str">
        <f t="shared" si="147"/>
        <v>УРА!</v>
      </c>
      <c r="DB33" s="85"/>
      <c r="DC33" s="85"/>
      <c r="DD33" s="85"/>
      <c r="DE33" s="85"/>
      <c r="DF33" s="85"/>
      <c r="DG33" s="85"/>
      <c r="DH33" s="85"/>
      <c r="DI33" s="85"/>
      <c r="DJ33" s="85"/>
      <c r="DK33" s="84"/>
      <c r="DL33" s="84"/>
      <c r="DM33" s="84"/>
      <c r="DN33" s="84"/>
      <c r="DO33" s="122"/>
      <c r="DP33" s="316">
        <f t="shared" si="10"/>
        <v>0</v>
      </c>
      <c r="DQ33" s="317" t="str">
        <f t="shared" si="86"/>
        <v>УРА!</v>
      </c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122"/>
      <c r="EF33" s="320">
        <f t="shared" si="148"/>
        <v>0</v>
      </c>
      <c r="EG33" s="317" t="str">
        <f t="shared" si="12"/>
        <v>УРА!</v>
      </c>
      <c r="EH33" s="84"/>
      <c r="EI33" s="84"/>
      <c r="EJ33" s="84"/>
      <c r="EK33" s="84"/>
      <c r="EL33" s="84"/>
      <c r="EM33" s="84"/>
      <c r="EN33" s="84"/>
      <c r="EO33" s="84"/>
      <c r="EP33" s="84"/>
      <c r="EQ33" s="343">
        <f t="shared" si="149"/>
        <v>0</v>
      </c>
      <c r="ER33" s="343">
        <f t="shared" si="150"/>
        <v>0</v>
      </c>
      <c r="ES33" s="343">
        <f t="shared" si="151"/>
        <v>0</v>
      </c>
      <c r="ET33" s="343">
        <f t="shared" si="152"/>
        <v>0</v>
      </c>
      <c r="EU33" s="343">
        <f t="shared" si="13"/>
        <v>0</v>
      </c>
      <c r="EV33" s="363">
        <f t="shared" si="87"/>
        <v>0</v>
      </c>
      <c r="EW33" s="317" t="str">
        <f t="shared" si="88"/>
        <v>УРА!</v>
      </c>
      <c r="EX33" s="363">
        <f t="shared" si="89"/>
        <v>0</v>
      </c>
      <c r="EY33" s="363">
        <f t="shared" si="90"/>
        <v>0</v>
      </c>
      <c r="EZ33" s="363">
        <f t="shared" si="91"/>
        <v>0</v>
      </c>
      <c r="FA33" s="363">
        <f t="shared" si="92"/>
        <v>0</v>
      </c>
      <c r="FB33" s="343">
        <f t="shared" si="153"/>
        <v>0</v>
      </c>
      <c r="FC33" s="363">
        <f t="shared" si="93"/>
        <v>0</v>
      </c>
      <c r="FD33" s="363">
        <f t="shared" si="94"/>
        <v>0</v>
      </c>
      <c r="FE33" s="321" t="str">
        <f t="shared" si="154"/>
        <v>УРА!</v>
      </c>
      <c r="FF33" s="343">
        <f t="shared" si="155"/>
        <v>0</v>
      </c>
      <c r="FG33" s="343">
        <f t="shared" si="156"/>
        <v>0</v>
      </c>
      <c r="FH33" s="343">
        <f t="shared" si="157"/>
        <v>0</v>
      </c>
      <c r="FI33" s="342">
        <f t="shared" si="158"/>
        <v>0</v>
      </c>
      <c r="FJ33" s="342">
        <f t="shared" si="159"/>
        <v>0</v>
      </c>
      <c r="FK33" s="321" t="str">
        <f t="shared" si="160"/>
        <v>УРА!</v>
      </c>
      <c r="FL33" s="342">
        <f t="shared" si="161"/>
        <v>0</v>
      </c>
      <c r="FM33" s="342">
        <f t="shared" si="162"/>
        <v>0</v>
      </c>
      <c r="FN33" s="342">
        <f t="shared" si="163"/>
        <v>0</v>
      </c>
      <c r="FO33" s="342"/>
      <c r="FP33" s="320">
        <f t="shared" si="165"/>
        <v>0</v>
      </c>
      <c r="FQ33" s="321" t="str">
        <f t="shared" si="166"/>
        <v>УРА!</v>
      </c>
      <c r="FR33" s="342">
        <f t="shared" si="167"/>
        <v>0</v>
      </c>
      <c r="FS33" s="342">
        <f t="shared" si="168"/>
        <v>0</v>
      </c>
      <c r="FT33" s="342">
        <f t="shared" si="169"/>
        <v>0</v>
      </c>
      <c r="FU33" s="342">
        <f t="shared" si="191"/>
        <v>0</v>
      </c>
      <c r="FV33" s="342">
        <f t="shared" si="170"/>
        <v>0</v>
      </c>
      <c r="FW33" s="342"/>
      <c r="FX33" s="343">
        <f t="shared" si="172"/>
        <v>0</v>
      </c>
      <c r="FY33" s="321" t="str">
        <f t="shared" si="173"/>
        <v>УРА!</v>
      </c>
      <c r="FZ33" s="342">
        <f t="shared" si="192"/>
        <v>0</v>
      </c>
      <c r="GA33" s="342">
        <f t="shared" si="193"/>
        <v>0</v>
      </c>
      <c r="GB33" s="342">
        <f t="shared" si="194"/>
        <v>0</v>
      </c>
      <c r="GC33" s="342">
        <f t="shared" si="174"/>
        <v>0</v>
      </c>
      <c r="GD33" s="342">
        <f t="shared" si="175"/>
        <v>0</v>
      </c>
      <c r="GE33" s="342">
        <f t="shared" si="176"/>
        <v>0</v>
      </c>
      <c r="GF33" s="342">
        <f t="shared" si="177"/>
        <v>0</v>
      </c>
      <c r="GG33" s="342">
        <f t="shared" si="178"/>
        <v>0</v>
      </c>
      <c r="GH33" s="342">
        <f t="shared" si="179"/>
        <v>0</v>
      </c>
      <c r="GI33" s="342">
        <f t="shared" si="180"/>
        <v>0</v>
      </c>
      <c r="GJ33" s="342">
        <f t="shared" si="181"/>
        <v>0</v>
      </c>
      <c r="GK33" s="342">
        <f t="shared" si="182"/>
        <v>0</v>
      </c>
      <c r="GL33" s="342">
        <f t="shared" si="183"/>
        <v>0</v>
      </c>
      <c r="GM33" s="342">
        <f t="shared" si="184"/>
        <v>0</v>
      </c>
      <c r="GN33" s="342">
        <f t="shared" si="185"/>
        <v>0</v>
      </c>
      <c r="GO33" s="342">
        <f t="shared" si="186"/>
        <v>0</v>
      </c>
      <c r="GP33" s="342">
        <f t="shared" si="187"/>
        <v>0</v>
      </c>
    </row>
    <row r="34" spans="1:198" ht="13.5" customHeight="1">
      <c r="A34" s="295"/>
      <c r="B34" s="125"/>
      <c r="C34" s="126"/>
      <c r="D34" s="126"/>
      <c r="E34" s="126"/>
      <c r="F34" s="126"/>
      <c r="G34" s="320">
        <f t="shared" si="188"/>
        <v>0</v>
      </c>
      <c r="H34" s="317" t="str">
        <f t="shared" si="76"/>
        <v>УРА!</v>
      </c>
      <c r="I34" s="126"/>
      <c r="J34" s="126"/>
      <c r="K34" s="126"/>
      <c r="L34" s="304"/>
      <c r="M34" s="125"/>
      <c r="N34" s="126"/>
      <c r="O34" s="126"/>
      <c r="P34" s="126"/>
      <c r="Q34" s="126"/>
      <c r="R34" s="305"/>
      <c r="S34" s="126"/>
      <c r="T34" s="126"/>
      <c r="U34" s="126"/>
      <c r="V34" s="126"/>
      <c r="W34" s="126"/>
      <c r="X34" s="320">
        <f t="shared" si="189"/>
        <v>0</v>
      </c>
      <c r="Y34" s="321" t="str">
        <f t="shared" si="139"/>
        <v>УРА!</v>
      </c>
      <c r="Z34" s="126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31"/>
      <c r="AN34" s="320">
        <f t="shared" si="140"/>
        <v>0</v>
      </c>
      <c r="AO34" s="321" t="str">
        <f t="shared" si="141"/>
        <v>УРА!</v>
      </c>
      <c r="AP34" s="126"/>
      <c r="AQ34" s="126"/>
      <c r="AR34" s="126"/>
      <c r="AS34" s="125"/>
      <c r="AT34" s="125"/>
      <c r="AU34" s="125"/>
      <c r="AV34" s="126"/>
      <c r="AW34" s="126"/>
      <c r="AX34" s="126"/>
      <c r="AY34" s="126"/>
      <c r="AZ34" s="126"/>
      <c r="BA34" s="126"/>
      <c r="BB34" s="126"/>
      <c r="BC34" s="125"/>
      <c r="BD34" s="320">
        <f t="shared" si="190"/>
        <v>0</v>
      </c>
      <c r="BE34" s="321" t="str">
        <f t="shared" si="142"/>
        <v>УРА!</v>
      </c>
      <c r="BF34" s="125"/>
      <c r="BG34" s="125"/>
      <c r="BH34" s="125"/>
      <c r="BI34" s="125"/>
      <c r="BJ34" s="126"/>
      <c r="BK34" s="126"/>
      <c r="BL34" s="126"/>
      <c r="BM34" s="126"/>
      <c r="BN34" s="126"/>
      <c r="BO34" s="127"/>
      <c r="BP34" s="127"/>
      <c r="BQ34" s="127"/>
      <c r="BR34" s="127"/>
      <c r="BS34" s="127"/>
      <c r="BT34" s="320">
        <f t="shared" si="143"/>
        <v>0</v>
      </c>
      <c r="BU34" s="321" t="str">
        <f t="shared" si="144"/>
        <v>УРА!</v>
      </c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320">
        <f t="shared" si="145"/>
        <v>0</v>
      </c>
      <c r="CK34" s="321" t="str">
        <f t="shared" si="146"/>
        <v>УРА!</v>
      </c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320"/>
      <c r="DA34" s="321" t="str">
        <f t="shared" si="147"/>
        <v>УРА!</v>
      </c>
      <c r="DB34" s="127"/>
      <c r="DC34" s="127"/>
      <c r="DD34" s="127"/>
      <c r="DE34" s="127"/>
      <c r="DF34" s="127"/>
      <c r="DG34" s="127"/>
      <c r="DH34" s="127"/>
      <c r="DI34" s="127"/>
      <c r="DJ34" s="127"/>
      <c r="DK34" s="126"/>
      <c r="DL34" s="126"/>
      <c r="DM34" s="126"/>
      <c r="DN34" s="126"/>
      <c r="DO34" s="126"/>
      <c r="DP34" s="316">
        <f t="shared" si="10"/>
        <v>0</v>
      </c>
      <c r="DQ34" s="317" t="str">
        <f t="shared" si="86"/>
        <v>УРА!</v>
      </c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320">
        <f t="shared" si="148"/>
        <v>0</v>
      </c>
      <c r="EG34" s="317" t="str">
        <f t="shared" si="12"/>
        <v>УРА!</v>
      </c>
      <c r="EH34" s="126"/>
      <c r="EI34" s="126"/>
      <c r="EJ34" s="126"/>
      <c r="EK34" s="126"/>
      <c r="EL34" s="126"/>
      <c r="EM34" s="126"/>
      <c r="EN34" s="126"/>
      <c r="EO34" s="126"/>
      <c r="EP34" s="126"/>
      <c r="EQ34" s="343">
        <f t="shared" si="149"/>
        <v>0</v>
      </c>
      <c r="ER34" s="343">
        <f t="shared" si="150"/>
        <v>0</v>
      </c>
      <c r="ES34" s="343">
        <f t="shared" si="151"/>
        <v>0</v>
      </c>
      <c r="ET34" s="343">
        <f t="shared" si="152"/>
        <v>0</v>
      </c>
      <c r="EU34" s="343">
        <f t="shared" si="13"/>
        <v>0</v>
      </c>
      <c r="EV34" s="363">
        <f t="shared" si="87"/>
        <v>0</v>
      </c>
      <c r="EW34" s="317" t="str">
        <f t="shared" si="88"/>
        <v>УРА!</v>
      </c>
      <c r="EX34" s="363">
        <f t="shared" si="89"/>
        <v>0</v>
      </c>
      <c r="EY34" s="363">
        <f t="shared" si="90"/>
        <v>0</v>
      </c>
      <c r="EZ34" s="363">
        <f t="shared" si="91"/>
        <v>0</v>
      </c>
      <c r="FA34" s="363">
        <f t="shared" si="92"/>
        <v>0</v>
      </c>
      <c r="FB34" s="343">
        <f t="shared" si="153"/>
        <v>0</v>
      </c>
      <c r="FC34" s="363">
        <f t="shared" si="93"/>
        <v>0</v>
      </c>
      <c r="FD34" s="363">
        <f t="shared" si="94"/>
        <v>0</v>
      </c>
      <c r="FE34" s="321" t="str">
        <f t="shared" si="154"/>
        <v>УРА!</v>
      </c>
      <c r="FF34" s="343">
        <f t="shared" si="155"/>
        <v>0</v>
      </c>
      <c r="FG34" s="343">
        <f t="shared" si="156"/>
        <v>0</v>
      </c>
      <c r="FH34" s="343">
        <f t="shared" si="157"/>
        <v>0</v>
      </c>
      <c r="FI34" s="342">
        <f t="shared" si="158"/>
        <v>0</v>
      </c>
      <c r="FJ34" s="342">
        <f t="shared" si="159"/>
        <v>0</v>
      </c>
      <c r="FK34" s="321" t="str">
        <f t="shared" si="160"/>
        <v>УРА!</v>
      </c>
      <c r="FL34" s="342">
        <f t="shared" si="161"/>
        <v>0</v>
      </c>
      <c r="FM34" s="342">
        <f t="shared" si="162"/>
        <v>0</v>
      </c>
      <c r="FN34" s="342">
        <f t="shared" si="163"/>
        <v>0</v>
      </c>
      <c r="FO34" s="342">
        <f t="shared" si="164"/>
        <v>0</v>
      </c>
      <c r="FP34" s="320">
        <f t="shared" si="165"/>
        <v>0</v>
      </c>
      <c r="FQ34" s="321" t="str">
        <f t="shared" si="166"/>
        <v>УРА!</v>
      </c>
      <c r="FR34" s="342">
        <f t="shared" si="167"/>
        <v>0</v>
      </c>
      <c r="FS34" s="342">
        <f t="shared" si="168"/>
        <v>0</v>
      </c>
      <c r="FT34" s="342">
        <f t="shared" si="169"/>
        <v>0</v>
      </c>
      <c r="FU34" s="342">
        <f t="shared" si="191"/>
        <v>0</v>
      </c>
      <c r="FV34" s="342">
        <f t="shared" si="170"/>
        <v>0</v>
      </c>
      <c r="FW34" s="342">
        <f t="shared" si="171"/>
        <v>0</v>
      </c>
      <c r="FX34" s="343">
        <f t="shared" si="172"/>
        <v>0</v>
      </c>
      <c r="FY34" s="321" t="str">
        <f t="shared" si="173"/>
        <v>УРА!</v>
      </c>
      <c r="FZ34" s="342">
        <f t="shared" si="192"/>
        <v>0</v>
      </c>
      <c r="GA34" s="342">
        <f t="shared" si="193"/>
        <v>0</v>
      </c>
      <c r="GB34" s="342">
        <f t="shared" si="194"/>
        <v>0</v>
      </c>
      <c r="GC34" s="342">
        <f t="shared" si="174"/>
        <v>0</v>
      </c>
      <c r="GD34" s="342">
        <f t="shared" si="175"/>
        <v>0</v>
      </c>
      <c r="GE34" s="342">
        <f t="shared" si="176"/>
        <v>0</v>
      </c>
      <c r="GF34" s="342">
        <f t="shared" si="177"/>
        <v>0</v>
      </c>
      <c r="GG34" s="342">
        <f t="shared" si="178"/>
        <v>0</v>
      </c>
      <c r="GH34" s="342">
        <f t="shared" si="179"/>
        <v>0</v>
      </c>
      <c r="GI34" s="342">
        <f t="shared" si="180"/>
        <v>0</v>
      </c>
      <c r="GJ34" s="342">
        <f t="shared" si="181"/>
        <v>0</v>
      </c>
      <c r="GK34" s="342">
        <f t="shared" si="182"/>
        <v>0</v>
      </c>
      <c r="GL34" s="342">
        <f t="shared" si="183"/>
        <v>0</v>
      </c>
      <c r="GM34" s="342">
        <f t="shared" si="184"/>
        <v>0</v>
      </c>
      <c r="GN34" s="342">
        <f t="shared" si="185"/>
        <v>0</v>
      </c>
      <c r="GO34" s="342">
        <f t="shared" si="186"/>
        <v>0</v>
      </c>
      <c r="GP34" s="342">
        <f t="shared" si="187"/>
        <v>0</v>
      </c>
    </row>
    <row r="35" spans="1:198" ht="13.5" customHeight="1">
      <c r="A35" s="295"/>
      <c r="B35" s="120"/>
      <c r="C35" s="84"/>
      <c r="D35" s="84"/>
      <c r="E35" s="84"/>
      <c r="F35" s="122"/>
      <c r="G35" s="320">
        <f t="shared" si="188"/>
        <v>0</v>
      </c>
      <c r="H35" s="317" t="str">
        <f t="shared" si="76"/>
        <v>УРА!</v>
      </c>
      <c r="I35" s="120"/>
      <c r="J35" s="84"/>
      <c r="K35" s="84"/>
      <c r="L35" s="120"/>
      <c r="M35" s="120"/>
      <c r="N35" s="84"/>
      <c r="O35" s="84"/>
      <c r="P35" s="84"/>
      <c r="Q35" s="84"/>
      <c r="R35" s="305"/>
      <c r="S35" s="84"/>
      <c r="T35" s="84"/>
      <c r="U35" s="84"/>
      <c r="V35" s="84"/>
      <c r="W35" s="120"/>
      <c r="X35" s="320">
        <f t="shared" si="189"/>
        <v>0</v>
      </c>
      <c r="Y35" s="321" t="str">
        <f t="shared" si="139"/>
        <v>УРА!</v>
      </c>
      <c r="Z35" s="84"/>
      <c r="AA35" s="120"/>
      <c r="AB35" s="84"/>
      <c r="AC35" s="120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320">
        <f t="shared" si="140"/>
        <v>0</v>
      </c>
      <c r="AO35" s="321" t="str">
        <f t="shared" si="141"/>
        <v>УРА!</v>
      </c>
      <c r="AP35" s="84"/>
      <c r="AQ35" s="84"/>
      <c r="AR35" s="84"/>
      <c r="AS35" s="120"/>
      <c r="AT35" s="120"/>
      <c r="AU35" s="120"/>
      <c r="AV35" s="84"/>
      <c r="AW35" s="84"/>
      <c r="AX35" s="84"/>
      <c r="AY35" s="122"/>
      <c r="AZ35" s="84"/>
      <c r="BA35" s="84"/>
      <c r="BB35" s="84"/>
      <c r="BC35" s="120"/>
      <c r="BD35" s="320">
        <f t="shared" si="190"/>
        <v>0</v>
      </c>
      <c r="BE35" s="321" t="str">
        <f t="shared" si="142"/>
        <v>УРА!</v>
      </c>
      <c r="BF35" s="120"/>
      <c r="BG35" s="120"/>
      <c r="BH35" s="120"/>
      <c r="BI35" s="120"/>
      <c r="BJ35" s="84"/>
      <c r="BK35" s="84"/>
      <c r="BL35" s="84"/>
      <c r="BM35" s="84"/>
      <c r="BN35" s="84"/>
      <c r="BO35" s="85"/>
      <c r="BP35" s="85"/>
      <c r="BQ35" s="85"/>
      <c r="BR35" s="85"/>
      <c r="BS35" s="85"/>
      <c r="BT35" s="320">
        <f t="shared" si="143"/>
        <v>0</v>
      </c>
      <c r="BU35" s="321" t="str">
        <f t="shared" si="144"/>
        <v>УРА!</v>
      </c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320">
        <f t="shared" si="145"/>
        <v>0</v>
      </c>
      <c r="CK35" s="321" t="str">
        <f t="shared" si="146"/>
        <v>УРА!</v>
      </c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320"/>
      <c r="DA35" s="321" t="str">
        <f t="shared" si="147"/>
        <v>УРА!</v>
      </c>
      <c r="DB35" s="85"/>
      <c r="DC35" s="85"/>
      <c r="DD35" s="85"/>
      <c r="DE35" s="85"/>
      <c r="DF35" s="85"/>
      <c r="DG35" s="85"/>
      <c r="DH35" s="85"/>
      <c r="DI35" s="85"/>
      <c r="DJ35" s="85"/>
      <c r="DK35" s="84"/>
      <c r="DL35" s="84"/>
      <c r="DM35" s="84"/>
      <c r="DN35" s="84"/>
      <c r="DO35" s="84"/>
      <c r="DP35" s="316">
        <f t="shared" si="10"/>
        <v>0</v>
      </c>
      <c r="DQ35" s="317" t="str">
        <f t="shared" si="86"/>
        <v>УРА!</v>
      </c>
      <c r="DR35" s="84"/>
      <c r="DS35" s="84"/>
      <c r="DT35" s="84"/>
      <c r="DU35" s="84"/>
      <c r="DV35" s="84"/>
      <c r="DW35" s="84"/>
      <c r="DX35" s="84"/>
      <c r="DY35" s="84"/>
      <c r="DZ35" s="84"/>
      <c r="EA35" s="122"/>
      <c r="EB35" s="84"/>
      <c r="EC35" s="84"/>
      <c r="ED35" s="84"/>
      <c r="EE35" s="84"/>
      <c r="EF35" s="320">
        <f t="shared" si="148"/>
        <v>0</v>
      </c>
      <c r="EG35" s="317" t="str">
        <f t="shared" si="12"/>
        <v>УРА!</v>
      </c>
      <c r="EH35" s="84"/>
      <c r="EI35" s="84"/>
      <c r="EJ35" s="84"/>
      <c r="EK35" s="84"/>
      <c r="EL35" s="84"/>
      <c r="EM35" s="84"/>
      <c r="EN35" s="84"/>
      <c r="EO35" s="84"/>
      <c r="EP35" s="84"/>
      <c r="EQ35" s="343">
        <f t="shared" si="149"/>
        <v>0</v>
      </c>
      <c r="ER35" s="343">
        <f t="shared" si="150"/>
        <v>0</v>
      </c>
      <c r="ES35" s="343">
        <f t="shared" si="151"/>
        <v>0</v>
      </c>
      <c r="ET35" s="343">
        <f t="shared" si="152"/>
        <v>0</v>
      </c>
      <c r="EU35" s="343">
        <f t="shared" si="13"/>
        <v>0</v>
      </c>
      <c r="EV35" s="363">
        <f t="shared" si="87"/>
        <v>0</v>
      </c>
      <c r="EW35" s="317" t="str">
        <f t="shared" si="88"/>
        <v>УРА!</v>
      </c>
      <c r="EX35" s="363">
        <f t="shared" si="89"/>
        <v>0</v>
      </c>
      <c r="EY35" s="363"/>
      <c r="EZ35" s="363">
        <f t="shared" si="91"/>
        <v>0</v>
      </c>
      <c r="FA35" s="363">
        <f t="shared" si="92"/>
        <v>0</v>
      </c>
      <c r="FB35" s="343">
        <f t="shared" si="153"/>
        <v>0</v>
      </c>
      <c r="FC35" s="363">
        <f t="shared" si="93"/>
        <v>0</v>
      </c>
      <c r="FD35" s="363">
        <f t="shared" si="94"/>
        <v>0</v>
      </c>
      <c r="FE35" s="321" t="str">
        <f t="shared" si="154"/>
        <v>УРА!</v>
      </c>
      <c r="FF35" s="343">
        <f t="shared" si="155"/>
        <v>0</v>
      </c>
      <c r="FG35" s="343">
        <f t="shared" si="156"/>
        <v>0</v>
      </c>
      <c r="FH35" s="343">
        <f t="shared" si="157"/>
        <v>0</v>
      </c>
      <c r="FI35" s="342">
        <f t="shared" si="158"/>
        <v>0</v>
      </c>
      <c r="FJ35" s="342">
        <f t="shared" si="159"/>
        <v>0</v>
      </c>
      <c r="FK35" s="321" t="str">
        <f t="shared" si="160"/>
        <v>УРА!</v>
      </c>
      <c r="FL35" s="342">
        <f t="shared" si="161"/>
        <v>0</v>
      </c>
      <c r="FM35" s="342">
        <f t="shared" si="162"/>
        <v>0</v>
      </c>
      <c r="FN35" s="342">
        <f t="shared" si="163"/>
        <v>0</v>
      </c>
      <c r="FO35" s="342">
        <f t="shared" si="164"/>
        <v>0</v>
      </c>
      <c r="FP35" s="320">
        <f t="shared" si="165"/>
        <v>0</v>
      </c>
      <c r="FQ35" s="321" t="str">
        <f t="shared" si="166"/>
        <v>УРА!</v>
      </c>
      <c r="FR35" s="342">
        <f t="shared" si="167"/>
        <v>0</v>
      </c>
      <c r="FS35" s="342">
        <f t="shared" si="168"/>
        <v>0</v>
      </c>
      <c r="FT35" s="342">
        <f t="shared" si="169"/>
        <v>0</v>
      </c>
      <c r="FU35" s="342">
        <f t="shared" si="191"/>
        <v>0</v>
      </c>
      <c r="FV35" s="342">
        <f t="shared" si="170"/>
        <v>0</v>
      </c>
      <c r="FW35" s="342">
        <f t="shared" si="171"/>
        <v>0</v>
      </c>
      <c r="FX35" s="343">
        <f t="shared" si="172"/>
        <v>0</v>
      </c>
      <c r="FY35" s="321" t="str">
        <f t="shared" si="173"/>
        <v>УРА!</v>
      </c>
      <c r="FZ35" s="342">
        <f t="shared" si="192"/>
        <v>0</v>
      </c>
      <c r="GA35" s="342">
        <f t="shared" si="193"/>
        <v>0</v>
      </c>
      <c r="GB35" s="342">
        <f t="shared" si="194"/>
        <v>0</v>
      </c>
      <c r="GC35" s="342">
        <f t="shared" si="174"/>
        <v>0</v>
      </c>
      <c r="GD35" s="342">
        <f t="shared" si="175"/>
        <v>0</v>
      </c>
      <c r="GE35" s="342">
        <f t="shared" si="176"/>
        <v>0</v>
      </c>
      <c r="GF35" s="342">
        <f t="shared" si="177"/>
        <v>0</v>
      </c>
      <c r="GG35" s="342">
        <f t="shared" si="178"/>
        <v>0</v>
      </c>
      <c r="GH35" s="342">
        <f t="shared" si="179"/>
        <v>0</v>
      </c>
      <c r="GI35" s="342">
        <f t="shared" si="180"/>
        <v>0</v>
      </c>
      <c r="GJ35" s="342">
        <f t="shared" si="181"/>
        <v>0</v>
      </c>
      <c r="GK35" s="342">
        <f t="shared" si="182"/>
        <v>0</v>
      </c>
      <c r="GL35" s="342">
        <f t="shared" si="183"/>
        <v>0</v>
      </c>
      <c r="GM35" s="342">
        <f t="shared" si="184"/>
        <v>0</v>
      </c>
      <c r="GN35" s="342">
        <f t="shared" si="185"/>
        <v>0</v>
      </c>
      <c r="GO35" s="342">
        <f t="shared" si="186"/>
        <v>0</v>
      </c>
      <c r="GP35" s="342">
        <f t="shared" si="187"/>
        <v>0</v>
      </c>
    </row>
    <row r="36" spans="1:198" ht="13.5" customHeight="1">
      <c r="A36" s="295"/>
      <c r="B36" s="120"/>
      <c r="C36" s="84"/>
      <c r="D36" s="84"/>
      <c r="E36" s="84"/>
      <c r="F36" s="84"/>
      <c r="G36" s="320">
        <f t="shared" si="188"/>
        <v>0</v>
      </c>
      <c r="H36" s="317" t="str">
        <f t="shared" si="76"/>
        <v>УРА!</v>
      </c>
      <c r="I36" s="84"/>
      <c r="J36" s="84"/>
      <c r="K36" s="84"/>
      <c r="L36" s="84"/>
      <c r="M36" s="84"/>
      <c r="N36" s="84"/>
      <c r="O36" s="84"/>
      <c r="P36" s="84"/>
      <c r="Q36" s="84"/>
      <c r="R36" s="305"/>
      <c r="S36" s="84"/>
      <c r="T36" s="84"/>
      <c r="U36" s="84"/>
      <c r="V36" s="84"/>
      <c r="W36" s="84"/>
      <c r="X36" s="320">
        <f t="shared" si="189"/>
        <v>0</v>
      </c>
      <c r="Y36" s="321" t="str">
        <f t="shared" si="139"/>
        <v>УРА!</v>
      </c>
      <c r="Z36" s="120"/>
      <c r="AA36" s="120"/>
      <c r="AB36" s="12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320">
        <f t="shared" si="140"/>
        <v>0</v>
      </c>
      <c r="AO36" s="321" t="str">
        <f t="shared" si="141"/>
        <v>УРА!</v>
      </c>
      <c r="AP36" s="84"/>
      <c r="AQ36" s="84"/>
      <c r="AR36" s="84"/>
      <c r="AS36" s="120"/>
      <c r="AT36" s="120"/>
      <c r="AU36" s="120"/>
      <c r="AV36" s="84"/>
      <c r="AW36" s="84"/>
      <c r="AX36" s="84"/>
      <c r="AY36" s="84"/>
      <c r="AZ36" s="84"/>
      <c r="BA36" s="84"/>
      <c r="BB36" s="84"/>
      <c r="BC36" s="120"/>
      <c r="BD36" s="320">
        <f t="shared" si="190"/>
        <v>0</v>
      </c>
      <c r="BE36" s="321" t="str">
        <f t="shared" si="142"/>
        <v>УРА!</v>
      </c>
      <c r="BF36" s="120"/>
      <c r="BG36" s="120"/>
      <c r="BH36" s="120"/>
      <c r="BI36" s="120"/>
      <c r="BJ36" s="84"/>
      <c r="BK36" s="84"/>
      <c r="BL36" s="84"/>
      <c r="BM36" s="84"/>
      <c r="BN36" s="84"/>
      <c r="BO36" s="85"/>
      <c r="BP36" s="85"/>
      <c r="BQ36" s="85"/>
      <c r="BR36" s="85"/>
      <c r="BS36" s="85"/>
      <c r="BT36" s="320">
        <f t="shared" si="143"/>
        <v>0</v>
      </c>
      <c r="BU36" s="321" t="str">
        <f t="shared" si="144"/>
        <v>УРА!</v>
      </c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320">
        <f t="shared" si="145"/>
        <v>0</v>
      </c>
      <c r="CK36" s="321" t="str">
        <f t="shared" si="146"/>
        <v>УРА!</v>
      </c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320"/>
      <c r="DA36" s="321" t="str">
        <f t="shared" si="147"/>
        <v>УРА!</v>
      </c>
      <c r="DB36" s="85"/>
      <c r="DC36" s="85"/>
      <c r="DD36" s="85"/>
      <c r="DE36" s="85"/>
      <c r="DF36" s="85"/>
      <c r="DG36" s="85"/>
      <c r="DH36" s="85"/>
      <c r="DI36" s="85"/>
      <c r="DJ36" s="85"/>
      <c r="DK36" s="84"/>
      <c r="DL36" s="84"/>
      <c r="DM36" s="84"/>
      <c r="DN36" s="84"/>
      <c r="DO36" s="84"/>
      <c r="DP36" s="316">
        <f t="shared" si="10"/>
        <v>0</v>
      </c>
      <c r="DQ36" s="317" t="str">
        <f t="shared" si="86"/>
        <v>УРА!</v>
      </c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320">
        <f t="shared" si="148"/>
        <v>0</v>
      </c>
      <c r="EG36" s="317" t="str">
        <f t="shared" si="12"/>
        <v>УРА!</v>
      </c>
      <c r="EH36" s="84"/>
      <c r="EI36" s="84"/>
      <c r="EJ36" s="84"/>
      <c r="EK36" s="84"/>
      <c r="EL36" s="84"/>
      <c r="EM36" s="84"/>
      <c r="EN36" s="84"/>
      <c r="EO36" s="84"/>
      <c r="EP36" s="84"/>
      <c r="EQ36" s="343">
        <f t="shared" si="149"/>
        <v>0</v>
      </c>
      <c r="ER36" s="343">
        <f t="shared" si="150"/>
        <v>0</v>
      </c>
      <c r="ES36" s="343">
        <f t="shared" si="151"/>
        <v>0</v>
      </c>
      <c r="ET36" s="343">
        <f t="shared" si="152"/>
        <v>0</v>
      </c>
      <c r="EU36" s="343">
        <f t="shared" si="13"/>
        <v>0</v>
      </c>
      <c r="EV36" s="363">
        <f t="shared" si="87"/>
        <v>0</v>
      </c>
      <c r="EW36" s="317" t="str">
        <f t="shared" si="88"/>
        <v>УРА!</v>
      </c>
      <c r="EX36" s="363">
        <f t="shared" si="89"/>
        <v>0</v>
      </c>
      <c r="EY36" s="363">
        <f t="shared" si="90"/>
        <v>0</v>
      </c>
      <c r="EZ36" s="363">
        <f t="shared" si="91"/>
        <v>0</v>
      </c>
      <c r="FA36" s="363">
        <f t="shared" si="92"/>
        <v>0</v>
      </c>
      <c r="FB36" s="343">
        <f t="shared" si="153"/>
        <v>0</v>
      </c>
      <c r="FC36" s="363">
        <f t="shared" si="93"/>
        <v>0</v>
      </c>
      <c r="FD36" s="363">
        <f t="shared" si="94"/>
        <v>0</v>
      </c>
      <c r="FE36" s="321" t="str">
        <f t="shared" si="154"/>
        <v>УРА!</v>
      </c>
      <c r="FF36" s="343">
        <f t="shared" si="155"/>
        <v>0</v>
      </c>
      <c r="FG36" s="343">
        <f t="shared" si="156"/>
        <v>0</v>
      </c>
      <c r="FH36" s="343">
        <f t="shared" si="157"/>
        <v>0</v>
      </c>
      <c r="FI36" s="342">
        <f t="shared" si="158"/>
        <v>0</v>
      </c>
      <c r="FJ36" s="342">
        <f t="shared" si="159"/>
        <v>0</v>
      </c>
      <c r="FK36" s="321" t="str">
        <f t="shared" si="160"/>
        <v>УРА!</v>
      </c>
      <c r="FL36" s="342">
        <f t="shared" si="161"/>
        <v>0</v>
      </c>
      <c r="FM36" s="342">
        <f t="shared" si="162"/>
        <v>0</v>
      </c>
      <c r="FN36" s="342">
        <f t="shared" si="163"/>
        <v>0</v>
      </c>
      <c r="FO36" s="342">
        <f t="shared" si="164"/>
        <v>0</v>
      </c>
      <c r="FP36" s="320">
        <f t="shared" si="165"/>
        <v>0</v>
      </c>
      <c r="FQ36" s="321" t="str">
        <f t="shared" si="166"/>
        <v>УРА!</v>
      </c>
      <c r="FR36" s="342">
        <f t="shared" si="167"/>
        <v>0</v>
      </c>
      <c r="FS36" s="342">
        <f t="shared" si="168"/>
        <v>0</v>
      </c>
      <c r="FT36" s="342">
        <f t="shared" si="169"/>
        <v>0</v>
      </c>
      <c r="FU36" s="342">
        <f t="shared" si="191"/>
        <v>0</v>
      </c>
      <c r="FV36" s="342">
        <f t="shared" si="170"/>
        <v>0</v>
      </c>
      <c r="FW36" s="342">
        <f t="shared" si="171"/>
        <v>0</v>
      </c>
      <c r="FX36" s="343">
        <f t="shared" si="172"/>
        <v>0</v>
      </c>
      <c r="FY36" s="321" t="str">
        <f t="shared" si="173"/>
        <v>УРА!</v>
      </c>
      <c r="FZ36" s="342">
        <f t="shared" si="192"/>
        <v>0</v>
      </c>
      <c r="GA36" s="342">
        <f t="shared" si="193"/>
        <v>0</v>
      </c>
      <c r="GB36" s="342">
        <f t="shared" si="194"/>
        <v>0</v>
      </c>
      <c r="GC36" s="342">
        <f t="shared" si="174"/>
        <v>0</v>
      </c>
      <c r="GD36" s="342">
        <f t="shared" si="175"/>
        <v>0</v>
      </c>
      <c r="GE36" s="342">
        <f t="shared" si="176"/>
        <v>0</v>
      </c>
      <c r="GF36" s="342">
        <f t="shared" si="177"/>
        <v>0</v>
      </c>
      <c r="GG36" s="342">
        <f t="shared" si="178"/>
        <v>0</v>
      </c>
      <c r="GH36" s="342">
        <f t="shared" si="179"/>
        <v>0</v>
      </c>
      <c r="GI36" s="342">
        <f t="shared" si="180"/>
        <v>0</v>
      </c>
      <c r="GJ36" s="342">
        <f t="shared" si="181"/>
        <v>0</v>
      </c>
      <c r="GK36" s="342">
        <f t="shared" si="182"/>
        <v>0</v>
      </c>
      <c r="GL36" s="342">
        <f t="shared" si="183"/>
        <v>0</v>
      </c>
      <c r="GM36" s="342">
        <f t="shared" si="184"/>
        <v>0</v>
      </c>
      <c r="GN36" s="342">
        <f t="shared" si="185"/>
        <v>0</v>
      </c>
      <c r="GO36" s="342">
        <f t="shared" si="186"/>
        <v>0</v>
      </c>
      <c r="GP36" s="342">
        <f t="shared" si="187"/>
        <v>0</v>
      </c>
    </row>
    <row r="37" spans="1:198" ht="13.5" customHeight="1">
      <c r="A37" s="295"/>
      <c r="B37" s="120"/>
      <c r="C37" s="84"/>
      <c r="D37" s="84"/>
      <c r="E37" s="84"/>
      <c r="F37" s="84"/>
      <c r="G37" s="320">
        <f t="shared" si="188"/>
        <v>0</v>
      </c>
      <c r="H37" s="317" t="str">
        <f t="shared" si="76"/>
        <v>УРА!</v>
      </c>
      <c r="I37" s="84"/>
      <c r="J37" s="84"/>
      <c r="K37" s="84"/>
      <c r="L37" s="84"/>
      <c r="M37" s="84"/>
      <c r="N37" s="84"/>
      <c r="O37" s="84"/>
      <c r="P37" s="84"/>
      <c r="Q37" s="84"/>
      <c r="R37" s="305"/>
      <c r="S37" s="84"/>
      <c r="T37" s="84"/>
      <c r="U37" s="84"/>
      <c r="V37" s="84"/>
      <c r="W37" s="84"/>
      <c r="X37" s="320">
        <f t="shared" si="189"/>
        <v>0</v>
      </c>
      <c r="Y37" s="321" t="str">
        <f t="shared" si="139"/>
        <v>УРА!</v>
      </c>
      <c r="Z37" s="120"/>
      <c r="AA37" s="120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320">
        <f t="shared" si="140"/>
        <v>0</v>
      </c>
      <c r="AO37" s="321" t="str">
        <f t="shared" si="141"/>
        <v>УРА!</v>
      </c>
      <c r="AP37" s="84"/>
      <c r="AQ37" s="84"/>
      <c r="AR37" s="84"/>
      <c r="AS37" s="120"/>
      <c r="AT37" s="120"/>
      <c r="AU37" s="120"/>
      <c r="AV37" s="84"/>
      <c r="AW37" s="84"/>
      <c r="AX37" s="84"/>
      <c r="AY37" s="84"/>
      <c r="AZ37" s="84"/>
      <c r="BA37" s="84"/>
      <c r="BB37" s="84"/>
      <c r="BC37" s="120"/>
      <c r="BD37" s="320">
        <f t="shared" si="190"/>
        <v>0</v>
      </c>
      <c r="BE37" s="321" t="str">
        <f t="shared" si="142"/>
        <v>УРА!</v>
      </c>
      <c r="BF37" s="120"/>
      <c r="BG37" s="120"/>
      <c r="BH37" s="120"/>
      <c r="BI37" s="120"/>
      <c r="BJ37" s="84"/>
      <c r="BK37" s="84"/>
      <c r="BL37" s="84"/>
      <c r="BM37" s="84"/>
      <c r="BN37" s="84"/>
      <c r="BO37" s="85"/>
      <c r="BP37" s="85"/>
      <c r="BQ37" s="85"/>
      <c r="BR37" s="85"/>
      <c r="BS37" s="85"/>
      <c r="BT37" s="320">
        <f t="shared" si="143"/>
        <v>0</v>
      </c>
      <c r="BU37" s="321" t="str">
        <f t="shared" si="144"/>
        <v>УРА!</v>
      </c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320">
        <f t="shared" si="145"/>
        <v>0</v>
      </c>
      <c r="CK37" s="321" t="str">
        <f t="shared" si="146"/>
        <v>УРА!</v>
      </c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320"/>
      <c r="DA37" s="321" t="str">
        <f t="shared" si="147"/>
        <v>УРА!</v>
      </c>
      <c r="DB37" s="85"/>
      <c r="DC37" s="85"/>
      <c r="DD37" s="85"/>
      <c r="DE37" s="85"/>
      <c r="DF37" s="85"/>
      <c r="DG37" s="85"/>
      <c r="DH37" s="85"/>
      <c r="DI37" s="85"/>
      <c r="DJ37" s="85"/>
      <c r="DK37" s="84"/>
      <c r="DL37" s="84"/>
      <c r="DM37" s="84"/>
      <c r="DN37" s="84"/>
      <c r="DO37" s="84"/>
      <c r="DP37" s="316">
        <f t="shared" si="10"/>
        <v>0</v>
      </c>
      <c r="DQ37" s="317" t="str">
        <f t="shared" si="86"/>
        <v>УРА!</v>
      </c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320">
        <f t="shared" si="148"/>
        <v>0</v>
      </c>
      <c r="EG37" s="317" t="str">
        <f t="shared" si="12"/>
        <v>УРА!</v>
      </c>
      <c r="EH37" s="84"/>
      <c r="EI37" s="84"/>
      <c r="EJ37" s="84"/>
      <c r="EK37" s="84"/>
      <c r="EL37" s="84"/>
      <c r="EM37" s="84"/>
      <c r="EN37" s="84"/>
      <c r="EO37" s="84"/>
      <c r="EP37" s="84"/>
      <c r="EQ37" s="343">
        <f t="shared" si="149"/>
        <v>0</v>
      </c>
      <c r="ER37" s="343">
        <f t="shared" si="150"/>
        <v>0</v>
      </c>
      <c r="ES37" s="343">
        <f t="shared" si="151"/>
        <v>0</v>
      </c>
      <c r="ET37" s="343">
        <f t="shared" si="152"/>
        <v>0</v>
      </c>
      <c r="EU37" s="343">
        <f t="shared" si="13"/>
        <v>0</v>
      </c>
      <c r="EV37" s="363">
        <f t="shared" si="87"/>
        <v>0</v>
      </c>
      <c r="EW37" s="317" t="str">
        <f t="shared" si="88"/>
        <v>УРА!</v>
      </c>
      <c r="EX37" s="363">
        <f t="shared" si="89"/>
        <v>0</v>
      </c>
      <c r="EY37" s="363">
        <f t="shared" si="90"/>
        <v>0</v>
      </c>
      <c r="EZ37" s="363">
        <f t="shared" si="91"/>
        <v>0</v>
      </c>
      <c r="FA37" s="363">
        <f t="shared" si="92"/>
        <v>0</v>
      </c>
      <c r="FB37" s="343">
        <f t="shared" si="153"/>
        <v>0</v>
      </c>
      <c r="FC37" s="363">
        <f t="shared" si="93"/>
        <v>0</v>
      </c>
      <c r="FD37" s="363">
        <f t="shared" si="94"/>
        <v>0</v>
      </c>
      <c r="FE37" s="321" t="str">
        <f t="shared" si="154"/>
        <v>УРА!</v>
      </c>
      <c r="FF37" s="343">
        <f t="shared" si="155"/>
        <v>0</v>
      </c>
      <c r="FG37" s="343">
        <f t="shared" si="156"/>
        <v>0</v>
      </c>
      <c r="FH37" s="343">
        <f t="shared" si="157"/>
        <v>0</v>
      </c>
      <c r="FI37" s="342">
        <f t="shared" si="158"/>
        <v>0</v>
      </c>
      <c r="FJ37" s="342">
        <f t="shared" si="159"/>
        <v>0</v>
      </c>
      <c r="FK37" s="321" t="str">
        <f t="shared" si="160"/>
        <v>УРА!</v>
      </c>
      <c r="FL37" s="342">
        <f t="shared" si="161"/>
        <v>0</v>
      </c>
      <c r="FM37" s="342">
        <f t="shared" si="162"/>
        <v>0</v>
      </c>
      <c r="FN37" s="342">
        <f t="shared" si="163"/>
        <v>0</v>
      </c>
      <c r="FO37" s="342">
        <f t="shared" si="164"/>
        <v>0</v>
      </c>
      <c r="FP37" s="320">
        <f t="shared" si="165"/>
        <v>0</v>
      </c>
      <c r="FQ37" s="321" t="str">
        <f t="shared" si="166"/>
        <v>УРА!</v>
      </c>
      <c r="FR37" s="342">
        <f t="shared" si="167"/>
        <v>0</v>
      </c>
      <c r="FS37" s="342">
        <f t="shared" si="168"/>
        <v>0</v>
      </c>
      <c r="FT37" s="342">
        <f t="shared" si="169"/>
        <v>0</v>
      </c>
      <c r="FU37" s="342">
        <f t="shared" si="191"/>
        <v>0</v>
      </c>
      <c r="FV37" s="342">
        <f t="shared" si="170"/>
        <v>0</v>
      </c>
      <c r="FW37" s="342">
        <f t="shared" si="171"/>
        <v>0</v>
      </c>
      <c r="FX37" s="343">
        <f t="shared" si="172"/>
        <v>0</v>
      </c>
      <c r="FY37" s="321" t="str">
        <f t="shared" si="173"/>
        <v>УРА!</v>
      </c>
      <c r="FZ37" s="342">
        <f t="shared" si="192"/>
        <v>0</v>
      </c>
      <c r="GA37" s="342">
        <f t="shared" si="193"/>
        <v>0</v>
      </c>
      <c r="GB37" s="342">
        <f t="shared" si="194"/>
        <v>0</v>
      </c>
      <c r="GC37" s="342">
        <f t="shared" si="174"/>
        <v>0</v>
      </c>
      <c r="GD37" s="342">
        <f t="shared" si="175"/>
        <v>0</v>
      </c>
      <c r="GE37" s="342">
        <f t="shared" si="176"/>
        <v>0</v>
      </c>
      <c r="GF37" s="342">
        <f t="shared" si="177"/>
        <v>0</v>
      </c>
      <c r="GG37" s="342">
        <f t="shared" si="178"/>
        <v>0</v>
      </c>
      <c r="GH37" s="342">
        <f t="shared" si="179"/>
        <v>0</v>
      </c>
      <c r="GI37" s="342">
        <f t="shared" si="180"/>
        <v>0</v>
      </c>
      <c r="GJ37" s="342">
        <f t="shared" si="181"/>
        <v>0</v>
      </c>
      <c r="GK37" s="342">
        <f t="shared" si="182"/>
        <v>0</v>
      </c>
      <c r="GL37" s="342">
        <f t="shared" si="183"/>
        <v>0</v>
      </c>
      <c r="GM37" s="342">
        <f t="shared" si="184"/>
        <v>0</v>
      </c>
      <c r="GN37" s="342">
        <f t="shared" si="185"/>
        <v>0</v>
      </c>
      <c r="GO37" s="342">
        <f t="shared" si="186"/>
        <v>0</v>
      </c>
      <c r="GP37" s="342">
        <f t="shared" si="187"/>
        <v>0</v>
      </c>
    </row>
    <row r="38" spans="1:198" ht="13.5" customHeight="1">
      <c r="A38" s="345" t="s">
        <v>0</v>
      </c>
      <c r="B38" s="82">
        <f>SUM(B4:B37)</f>
        <v>0</v>
      </c>
      <c r="C38" s="82">
        <f>SUM(C4:C37)</f>
        <v>0</v>
      </c>
      <c r="D38" s="82">
        <f>SUM(D4:D37)</f>
        <v>0</v>
      </c>
      <c r="E38" s="82">
        <f>SUM(E4:E37)</f>
        <v>0</v>
      </c>
      <c r="F38" s="82">
        <f>SUM(F4:F37)</f>
        <v>1974.6</v>
      </c>
      <c r="G38" s="320">
        <f t="shared" si="188"/>
        <v>1974.6</v>
      </c>
      <c r="H38" s="317" t="str">
        <f t="shared" si="76"/>
        <v>УРА!</v>
      </c>
      <c r="I38" s="82">
        <f t="shared" ref="I38:Q38" si="195">SUM(I4:I37)</f>
        <v>0</v>
      </c>
      <c r="J38" s="82">
        <f t="shared" si="195"/>
        <v>0</v>
      </c>
      <c r="K38" s="82">
        <f t="shared" si="195"/>
        <v>0</v>
      </c>
      <c r="L38" s="82">
        <f>SUM(L4:L37)</f>
        <v>1974.6</v>
      </c>
      <c r="M38" s="82">
        <f t="shared" si="195"/>
        <v>1</v>
      </c>
      <c r="N38" s="82">
        <f t="shared" si="195"/>
        <v>195.9</v>
      </c>
      <c r="O38" s="82">
        <f t="shared" si="195"/>
        <v>195.9</v>
      </c>
      <c r="P38" s="82"/>
      <c r="Q38" s="82">
        <f t="shared" si="195"/>
        <v>0</v>
      </c>
      <c r="R38" s="344"/>
      <c r="S38" s="82"/>
      <c r="T38" s="82">
        <f>SUM(T4:T37)</f>
        <v>0</v>
      </c>
      <c r="U38" s="82">
        <f>SUM(U4:U37)</f>
        <v>0</v>
      </c>
      <c r="V38" s="82">
        <f>SUM(V4:V37)</f>
        <v>0</v>
      </c>
      <c r="W38" s="82">
        <f>SUM(W4:W37)</f>
        <v>4805.6000000000004</v>
      </c>
      <c r="X38" s="320">
        <f t="shared" si="189"/>
        <v>3554</v>
      </c>
      <c r="Y38" s="321" t="str">
        <f t="shared" si="139"/>
        <v>УРА!</v>
      </c>
      <c r="Z38" s="82">
        <f t="shared" ref="Z38:BC38" si="196">SUM(Z4:Z37)</f>
        <v>5.4</v>
      </c>
      <c r="AA38" s="124">
        <f t="shared" si="196"/>
        <v>47</v>
      </c>
      <c r="AB38" s="82">
        <f t="shared" si="196"/>
        <v>0</v>
      </c>
      <c r="AC38" s="82">
        <f t="shared" si="196"/>
        <v>3501.6</v>
      </c>
      <c r="AD38" s="82">
        <f t="shared" si="196"/>
        <v>197</v>
      </c>
      <c r="AE38" s="82">
        <f t="shared" si="196"/>
        <v>1711.1</v>
      </c>
      <c r="AF38" s="82">
        <f t="shared" si="196"/>
        <v>637.79999999999995</v>
      </c>
      <c r="AG38" s="82"/>
      <c r="AH38" s="82"/>
      <c r="AI38" s="82">
        <f t="shared" si="196"/>
        <v>0</v>
      </c>
      <c r="AJ38" s="82">
        <f t="shared" si="196"/>
        <v>0</v>
      </c>
      <c r="AK38" s="82">
        <f t="shared" si="196"/>
        <v>0</v>
      </c>
      <c r="AL38" s="82">
        <f t="shared" si="196"/>
        <v>0</v>
      </c>
      <c r="AM38" s="82">
        <f t="shared" si="196"/>
        <v>0</v>
      </c>
      <c r="AN38" s="342">
        <f t="shared" si="196"/>
        <v>0</v>
      </c>
      <c r="AO38" s="342">
        <f t="shared" si="196"/>
        <v>0</v>
      </c>
      <c r="AP38" s="82">
        <f t="shared" si="196"/>
        <v>0</v>
      </c>
      <c r="AQ38" s="82">
        <f t="shared" si="196"/>
        <v>0</v>
      </c>
      <c r="AR38" s="82">
        <f t="shared" si="196"/>
        <v>0</v>
      </c>
      <c r="AS38" s="82">
        <f t="shared" si="196"/>
        <v>0</v>
      </c>
      <c r="AT38" s="82">
        <f t="shared" si="196"/>
        <v>0</v>
      </c>
      <c r="AU38" s="82">
        <f t="shared" si="196"/>
        <v>0</v>
      </c>
      <c r="AV38" s="82">
        <f t="shared" si="196"/>
        <v>0</v>
      </c>
      <c r="AW38" s="82"/>
      <c r="AX38" s="82">
        <f t="shared" si="196"/>
        <v>0</v>
      </c>
      <c r="AY38" s="82">
        <f t="shared" si="196"/>
        <v>0</v>
      </c>
      <c r="AZ38" s="82">
        <f t="shared" si="196"/>
        <v>0</v>
      </c>
      <c r="BA38" s="82">
        <f t="shared" si="196"/>
        <v>0</v>
      </c>
      <c r="BB38" s="82">
        <f t="shared" si="196"/>
        <v>0</v>
      </c>
      <c r="BC38" s="82">
        <f t="shared" si="196"/>
        <v>11624.1</v>
      </c>
      <c r="BD38" s="320">
        <f t="shared" si="190"/>
        <v>7854</v>
      </c>
      <c r="BE38" s="321" t="str">
        <f t="shared" si="142"/>
        <v>УРА!</v>
      </c>
      <c r="BF38" s="82">
        <f t="shared" ref="BF38:BS38" si="197">SUM(BF4:BF37)</f>
        <v>430.3</v>
      </c>
      <c r="BG38" s="82">
        <f t="shared" si="197"/>
        <v>1679.3</v>
      </c>
      <c r="BH38" s="82">
        <f t="shared" si="197"/>
        <v>0</v>
      </c>
      <c r="BI38" s="82">
        <f t="shared" si="197"/>
        <v>5744.4</v>
      </c>
      <c r="BJ38" s="82">
        <f t="shared" si="197"/>
        <v>0</v>
      </c>
      <c r="BK38" s="82">
        <f t="shared" si="197"/>
        <v>30428.799999999999</v>
      </c>
      <c r="BL38" s="82">
        <f t="shared" si="197"/>
        <v>10781.6</v>
      </c>
      <c r="BM38" s="82">
        <f t="shared" si="197"/>
        <v>5695.8</v>
      </c>
      <c r="BN38" s="82">
        <f t="shared" si="197"/>
        <v>13572.4</v>
      </c>
      <c r="BO38" s="82">
        <f t="shared" si="197"/>
        <v>0</v>
      </c>
      <c r="BP38" s="82">
        <f t="shared" si="197"/>
        <v>0</v>
      </c>
      <c r="BQ38" s="82">
        <f t="shared" si="197"/>
        <v>0</v>
      </c>
      <c r="BR38" s="82">
        <f t="shared" si="197"/>
        <v>0</v>
      </c>
      <c r="BS38" s="82">
        <f t="shared" si="197"/>
        <v>0</v>
      </c>
      <c r="BT38" s="320">
        <f t="shared" si="143"/>
        <v>0</v>
      </c>
      <c r="BU38" s="321" t="str">
        <f t="shared" si="144"/>
        <v>УРА!</v>
      </c>
      <c r="BV38" s="82">
        <f t="shared" ref="BV38:CI38" si="198">SUM(BV4:BV37)</f>
        <v>0</v>
      </c>
      <c r="BW38" s="82">
        <f t="shared" si="198"/>
        <v>0</v>
      </c>
      <c r="BX38" s="82">
        <f t="shared" si="198"/>
        <v>0</v>
      </c>
      <c r="BY38" s="82">
        <f t="shared" si="198"/>
        <v>0</v>
      </c>
      <c r="BZ38" s="82">
        <f t="shared" si="198"/>
        <v>0</v>
      </c>
      <c r="CA38" s="82">
        <f t="shared" si="198"/>
        <v>0</v>
      </c>
      <c r="CB38" s="82">
        <f t="shared" si="198"/>
        <v>0</v>
      </c>
      <c r="CC38" s="82">
        <f t="shared" si="198"/>
        <v>0</v>
      </c>
      <c r="CD38" s="82">
        <f t="shared" si="198"/>
        <v>0</v>
      </c>
      <c r="CE38" s="82">
        <f t="shared" si="198"/>
        <v>0</v>
      </c>
      <c r="CF38" s="82">
        <f t="shared" si="198"/>
        <v>0</v>
      </c>
      <c r="CG38" s="82">
        <f t="shared" si="198"/>
        <v>0</v>
      </c>
      <c r="CH38" s="82">
        <f t="shared" si="198"/>
        <v>0</v>
      </c>
      <c r="CI38" s="82">
        <f t="shared" si="198"/>
        <v>0</v>
      </c>
      <c r="CJ38" s="320">
        <f t="shared" si="145"/>
        <v>0</v>
      </c>
      <c r="CK38" s="321" t="str">
        <f t="shared" si="146"/>
        <v>УРА!</v>
      </c>
      <c r="CL38" s="82">
        <f t="shared" ref="CL38:CY38" si="199">SUM(CL4:CL37)</f>
        <v>0</v>
      </c>
      <c r="CM38" s="82">
        <f t="shared" si="199"/>
        <v>0</v>
      </c>
      <c r="CN38" s="82">
        <f t="shared" si="199"/>
        <v>0</v>
      </c>
      <c r="CO38" s="82">
        <f t="shared" si="199"/>
        <v>0</v>
      </c>
      <c r="CP38" s="82">
        <f t="shared" si="199"/>
        <v>0</v>
      </c>
      <c r="CQ38" s="82">
        <f t="shared" si="199"/>
        <v>0</v>
      </c>
      <c r="CR38" s="82">
        <f t="shared" si="199"/>
        <v>0</v>
      </c>
      <c r="CS38" s="82">
        <f t="shared" si="199"/>
        <v>0</v>
      </c>
      <c r="CT38" s="82">
        <f t="shared" si="199"/>
        <v>0</v>
      </c>
      <c r="CU38" s="82">
        <f t="shared" si="199"/>
        <v>0</v>
      </c>
      <c r="CV38" s="82">
        <f t="shared" si="199"/>
        <v>0</v>
      </c>
      <c r="CW38" s="82">
        <f t="shared" si="199"/>
        <v>0</v>
      </c>
      <c r="CX38" s="82">
        <f t="shared" si="199"/>
        <v>0</v>
      </c>
      <c r="CY38" s="82">
        <f t="shared" si="199"/>
        <v>0</v>
      </c>
      <c r="CZ38" s="320">
        <f>DB38+DC38+DE38</f>
        <v>0</v>
      </c>
      <c r="DA38" s="321" t="str">
        <f t="shared" si="147"/>
        <v>УРА!</v>
      </c>
      <c r="DB38" s="82">
        <f t="shared" ref="DB38:DN38" si="200">SUM(DB4:DB37)</f>
        <v>0</v>
      </c>
      <c r="DC38" s="82">
        <f t="shared" si="200"/>
        <v>0</v>
      </c>
      <c r="DD38" s="82">
        <f t="shared" si="200"/>
        <v>0</v>
      </c>
      <c r="DE38" s="82">
        <f t="shared" si="200"/>
        <v>0</v>
      </c>
      <c r="DF38" s="82">
        <f t="shared" si="200"/>
        <v>0</v>
      </c>
      <c r="DG38" s="82">
        <f t="shared" si="200"/>
        <v>8</v>
      </c>
      <c r="DH38" s="82">
        <f t="shared" si="200"/>
        <v>6.5</v>
      </c>
      <c r="DI38" s="82">
        <f t="shared" si="200"/>
        <v>0</v>
      </c>
      <c r="DJ38" s="82">
        <f t="shared" si="200"/>
        <v>0</v>
      </c>
      <c r="DK38" s="82">
        <f t="shared" si="200"/>
        <v>0</v>
      </c>
      <c r="DL38" s="82">
        <f t="shared" si="200"/>
        <v>0</v>
      </c>
      <c r="DM38" s="82">
        <f t="shared" si="200"/>
        <v>0</v>
      </c>
      <c r="DN38" s="82">
        <f t="shared" si="200"/>
        <v>0</v>
      </c>
      <c r="DO38" s="82"/>
      <c r="DP38" s="316">
        <f t="shared" si="10"/>
        <v>0</v>
      </c>
      <c r="DQ38" s="317" t="str">
        <f t="shared" si="86"/>
        <v>УРА!</v>
      </c>
      <c r="DR38" s="82"/>
      <c r="DS38" s="82"/>
      <c r="DT38" s="82"/>
      <c r="DU38" s="82">
        <f t="shared" ref="DU38:EE38" si="201">SUM(DU4:DU37)</f>
        <v>0</v>
      </c>
      <c r="DV38" s="82">
        <f t="shared" si="201"/>
        <v>0</v>
      </c>
      <c r="DW38" s="82">
        <f t="shared" si="201"/>
        <v>2468.3000000000002</v>
      </c>
      <c r="DX38" s="82">
        <f t="shared" si="201"/>
        <v>14</v>
      </c>
      <c r="DY38" s="82">
        <f t="shared" si="201"/>
        <v>0</v>
      </c>
      <c r="DZ38" s="82">
        <f t="shared" si="201"/>
        <v>0</v>
      </c>
      <c r="EA38" s="82">
        <f t="shared" si="201"/>
        <v>0</v>
      </c>
      <c r="EB38" s="82">
        <f t="shared" si="201"/>
        <v>0</v>
      </c>
      <c r="EC38" s="82">
        <f t="shared" si="201"/>
        <v>0</v>
      </c>
      <c r="ED38" s="82">
        <f t="shared" si="201"/>
        <v>0</v>
      </c>
      <c r="EE38" s="82">
        <f t="shared" si="201"/>
        <v>0</v>
      </c>
      <c r="EF38" s="320">
        <f t="shared" si="148"/>
        <v>0</v>
      </c>
      <c r="EG38" s="317" t="str">
        <f t="shared" si="12"/>
        <v>УРА!</v>
      </c>
      <c r="EH38" s="82">
        <f t="shared" ref="EH38:EP38" si="202">SUM(EH4:EH37)</f>
        <v>0</v>
      </c>
      <c r="EI38" s="82">
        <f t="shared" si="202"/>
        <v>0</v>
      </c>
      <c r="EJ38" s="82">
        <f t="shared" si="202"/>
        <v>0</v>
      </c>
      <c r="EK38" s="82">
        <f t="shared" si="202"/>
        <v>0</v>
      </c>
      <c r="EL38" s="82">
        <f t="shared" si="202"/>
        <v>0</v>
      </c>
      <c r="EM38" s="82">
        <f t="shared" si="202"/>
        <v>0</v>
      </c>
      <c r="EN38" s="82">
        <f t="shared" si="202"/>
        <v>0</v>
      </c>
      <c r="EO38" s="82">
        <f t="shared" si="202"/>
        <v>0</v>
      </c>
      <c r="EP38" s="82">
        <f t="shared" si="202"/>
        <v>0</v>
      </c>
      <c r="EQ38" s="343">
        <f t="shared" si="149"/>
        <v>0</v>
      </c>
      <c r="ER38" s="343">
        <f t="shared" si="150"/>
        <v>0</v>
      </c>
      <c r="ES38" s="343">
        <f t="shared" si="151"/>
        <v>0</v>
      </c>
      <c r="ET38" s="343">
        <f t="shared" si="152"/>
        <v>0</v>
      </c>
      <c r="EU38" s="343">
        <f t="shared" si="13"/>
        <v>11624.1</v>
      </c>
      <c r="EV38" s="363">
        <f t="shared" si="87"/>
        <v>7854</v>
      </c>
      <c r="EW38" s="317" t="str">
        <f t="shared" si="88"/>
        <v>УРА!</v>
      </c>
      <c r="EX38" s="363">
        <f t="shared" si="89"/>
        <v>430.3</v>
      </c>
      <c r="EY38" s="363">
        <f t="shared" si="90"/>
        <v>1679.3</v>
      </c>
      <c r="EZ38" s="363">
        <f t="shared" si="91"/>
        <v>0</v>
      </c>
      <c r="FA38" s="363">
        <f t="shared" si="92"/>
        <v>5744.4</v>
      </c>
      <c r="FB38" s="343">
        <f t="shared" si="153"/>
        <v>0</v>
      </c>
      <c r="FC38" s="343">
        <f>BK38+CA38</f>
        <v>30428.799999999999</v>
      </c>
      <c r="FD38" s="363">
        <f t="shared" si="94"/>
        <v>24354</v>
      </c>
      <c r="FE38" s="321" t="str">
        <f t="shared" si="154"/>
        <v>УРА!</v>
      </c>
      <c r="FF38" s="343">
        <f t="shared" si="155"/>
        <v>10781.6</v>
      </c>
      <c r="FG38" s="343">
        <f t="shared" si="156"/>
        <v>5695.8</v>
      </c>
      <c r="FH38" s="343">
        <f t="shared" si="157"/>
        <v>13572.4</v>
      </c>
      <c r="FI38" s="342">
        <f t="shared" si="158"/>
        <v>0</v>
      </c>
      <c r="FJ38" s="342">
        <f t="shared" si="159"/>
        <v>0</v>
      </c>
      <c r="FK38" s="321" t="str">
        <f t="shared" si="160"/>
        <v>УРА!</v>
      </c>
      <c r="FL38" s="342">
        <f t="shared" si="161"/>
        <v>0</v>
      </c>
      <c r="FM38" s="342">
        <f t="shared" si="162"/>
        <v>0</v>
      </c>
      <c r="FN38" s="342">
        <f t="shared" si="163"/>
        <v>0</v>
      </c>
      <c r="FO38" s="342"/>
      <c r="FP38" s="320">
        <f t="shared" si="165"/>
        <v>0</v>
      </c>
      <c r="FQ38" s="321" t="str">
        <f t="shared" si="166"/>
        <v>УРА!</v>
      </c>
      <c r="FR38" s="342"/>
      <c r="FS38" s="342"/>
      <c r="FT38" s="342">
        <f t="shared" si="169"/>
        <v>0</v>
      </c>
      <c r="FU38" s="342"/>
      <c r="FV38" s="342"/>
      <c r="FW38" s="342">
        <f t="shared" si="171"/>
        <v>34812.1</v>
      </c>
      <c r="FX38" s="343">
        <f t="shared" si="172"/>
        <v>25208.2</v>
      </c>
      <c r="FY38" s="321" t="str">
        <f t="shared" si="173"/>
        <v>УРА!</v>
      </c>
      <c r="FZ38" s="342">
        <f t="shared" si="192"/>
        <v>11635.8</v>
      </c>
      <c r="GA38" s="342">
        <f t="shared" si="193"/>
        <v>5695.8</v>
      </c>
      <c r="GB38" s="342">
        <f t="shared" si="194"/>
        <v>13572.4</v>
      </c>
      <c r="GC38" s="342">
        <f t="shared" si="174"/>
        <v>0</v>
      </c>
      <c r="GD38" s="342">
        <f t="shared" si="175"/>
        <v>0</v>
      </c>
      <c r="GE38" s="342">
        <f t="shared" si="176"/>
        <v>0</v>
      </c>
      <c r="GF38" s="342">
        <f t="shared" si="177"/>
        <v>0</v>
      </c>
      <c r="GG38" s="342">
        <f t="shared" si="178"/>
        <v>1974.6</v>
      </c>
      <c r="GH38" s="342">
        <f t="shared" si="179"/>
        <v>0</v>
      </c>
      <c r="GI38" s="342">
        <f t="shared" si="180"/>
        <v>0</v>
      </c>
      <c r="GJ38" s="342">
        <f t="shared" si="181"/>
        <v>0</v>
      </c>
      <c r="GK38" s="342">
        <f t="shared" si="182"/>
        <v>1974.6</v>
      </c>
      <c r="GL38" s="342">
        <f t="shared" si="183"/>
        <v>1</v>
      </c>
      <c r="GM38" s="342">
        <f t="shared" si="184"/>
        <v>195.9</v>
      </c>
      <c r="GN38" s="342">
        <f t="shared" si="185"/>
        <v>195.9</v>
      </c>
      <c r="GO38" s="342">
        <f t="shared" si="186"/>
        <v>0</v>
      </c>
      <c r="GP38" s="342">
        <f t="shared" si="187"/>
        <v>0</v>
      </c>
    </row>
    <row r="39" spans="1:198" ht="13.5" customHeight="1">
      <c r="A39" s="345" t="s">
        <v>321</v>
      </c>
      <c r="B39" s="120"/>
      <c r="C39" s="84"/>
      <c r="D39" s="84"/>
      <c r="E39" s="84"/>
      <c r="F39" s="84"/>
      <c r="G39" s="320">
        <f t="shared" si="188"/>
        <v>0</v>
      </c>
      <c r="H39" s="317" t="str">
        <f t="shared" si="76"/>
        <v>УРА!</v>
      </c>
      <c r="I39" s="84"/>
      <c r="J39" s="84">
        <v>0</v>
      </c>
      <c r="K39" s="84"/>
      <c r="L39" s="84"/>
      <c r="M39" s="84"/>
      <c r="N39" s="84"/>
      <c r="O39" s="84"/>
      <c r="P39" s="84"/>
      <c r="Q39" s="84"/>
      <c r="R39" s="305"/>
      <c r="S39" s="84">
        <v>0</v>
      </c>
      <c r="T39" s="84"/>
      <c r="U39" s="84"/>
      <c r="V39" s="84">
        <v>0</v>
      </c>
      <c r="W39" s="84"/>
      <c r="X39" s="320">
        <f t="shared" si="189"/>
        <v>0</v>
      </c>
      <c r="Y39" s="321" t="str">
        <f t="shared" si="139"/>
        <v>УРА!</v>
      </c>
      <c r="Z39" s="84">
        <v>0</v>
      </c>
      <c r="AA39" s="120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346"/>
      <c r="AO39" s="346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320">
        <f t="shared" si="190"/>
        <v>0</v>
      </c>
      <c r="BE39" s="321" t="str">
        <f t="shared" si="142"/>
        <v>УРА!</v>
      </c>
      <c r="BF39" s="84"/>
      <c r="BG39" s="84"/>
      <c r="BH39" s="84"/>
      <c r="BI39" s="84"/>
      <c r="BJ39" s="84"/>
      <c r="BK39" s="84"/>
      <c r="BL39" s="84"/>
      <c r="BM39" s="84"/>
      <c r="BN39" s="84"/>
      <c r="BO39" s="85"/>
      <c r="BP39" s="85"/>
      <c r="BQ39" s="85"/>
      <c r="BR39" s="85"/>
      <c r="BS39" s="85"/>
      <c r="BT39" s="320">
        <f t="shared" si="143"/>
        <v>0</v>
      </c>
      <c r="BU39" s="321" t="str">
        <f t="shared" si="144"/>
        <v>УРА!</v>
      </c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320">
        <f t="shared" si="145"/>
        <v>0</v>
      </c>
      <c r="CK39" s="321" t="str">
        <f t="shared" si="146"/>
        <v>УРА!</v>
      </c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320">
        <f>DB39+DC39+DE39</f>
        <v>0</v>
      </c>
      <c r="DA39" s="321" t="str">
        <f t="shared" si="147"/>
        <v>УРА!</v>
      </c>
      <c r="DB39" s="85"/>
      <c r="DC39" s="85"/>
      <c r="DD39" s="85"/>
      <c r="DE39" s="85"/>
      <c r="DF39" s="85"/>
      <c r="DG39" s="85"/>
      <c r="DH39" s="85"/>
      <c r="DI39" s="85"/>
      <c r="DJ39" s="85"/>
      <c r="DK39" s="84"/>
      <c r="DL39" s="84"/>
      <c r="DM39" s="84"/>
      <c r="DN39" s="84"/>
      <c r="DO39" s="84"/>
      <c r="DP39" s="316">
        <f t="shared" si="10"/>
        <v>0</v>
      </c>
      <c r="DQ39" s="317" t="str">
        <f t="shared" si="86"/>
        <v>УРА!</v>
      </c>
      <c r="DR39" s="84"/>
      <c r="DS39" s="84"/>
      <c r="DT39" s="84"/>
      <c r="DU39" s="84"/>
      <c r="DV39" s="84"/>
      <c r="DW39" s="84"/>
      <c r="DX39" s="84"/>
      <c r="DY39" s="84"/>
      <c r="DZ39" s="84"/>
      <c r="EA39" s="84">
        <v>0</v>
      </c>
      <c r="EB39" s="84"/>
      <c r="EC39" s="84"/>
      <c r="ED39" s="84"/>
      <c r="EE39" s="84"/>
      <c r="EF39" s="320">
        <f t="shared" si="148"/>
        <v>0</v>
      </c>
      <c r="EG39" s="317" t="str">
        <f t="shared" si="12"/>
        <v>УРА!</v>
      </c>
      <c r="EH39" s="84"/>
      <c r="EI39" s="84"/>
      <c r="EJ39" s="84"/>
      <c r="EK39" s="84"/>
      <c r="EL39" s="84"/>
      <c r="EM39" s="84"/>
      <c r="EN39" s="84"/>
      <c r="EO39" s="84"/>
      <c r="EP39" s="84"/>
      <c r="EQ39" s="343">
        <f t="shared" si="149"/>
        <v>0</v>
      </c>
      <c r="ER39" s="343">
        <f t="shared" si="150"/>
        <v>0</v>
      </c>
      <c r="ES39" s="343">
        <f t="shared" si="151"/>
        <v>0</v>
      </c>
      <c r="ET39" s="343">
        <f t="shared" si="152"/>
        <v>0</v>
      </c>
      <c r="EU39" s="343">
        <f t="shared" si="13"/>
        <v>0</v>
      </c>
      <c r="EV39" s="363">
        <f t="shared" si="87"/>
        <v>0</v>
      </c>
      <c r="EW39" s="317" t="str">
        <f t="shared" si="88"/>
        <v>УРА!</v>
      </c>
      <c r="EX39" s="363">
        <f t="shared" si="89"/>
        <v>0</v>
      </c>
      <c r="EY39" s="363">
        <f t="shared" si="90"/>
        <v>0</v>
      </c>
      <c r="EZ39" s="363">
        <f t="shared" si="91"/>
        <v>0</v>
      </c>
      <c r="FA39" s="363">
        <f t="shared" si="92"/>
        <v>0</v>
      </c>
      <c r="FB39" s="343">
        <f t="shared" si="153"/>
        <v>0</v>
      </c>
      <c r="FC39" s="343">
        <f>BK39+CA39</f>
        <v>0</v>
      </c>
      <c r="FD39" s="363">
        <f t="shared" si="94"/>
        <v>0</v>
      </c>
      <c r="FE39" s="321" t="str">
        <f t="shared" si="154"/>
        <v>УРА!</v>
      </c>
      <c r="FF39" s="343">
        <f t="shared" si="155"/>
        <v>0</v>
      </c>
      <c r="FG39" s="343">
        <f t="shared" si="156"/>
        <v>0</v>
      </c>
      <c r="FH39" s="343">
        <f t="shared" si="157"/>
        <v>0</v>
      </c>
      <c r="FI39" s="342">
        <f>B39+S39+AI39+AY39+BO39+CE39+CU39+DK39+EA39</f>
        <v>0</v>
      </c>
      <c r="FJ39" s="342">
        <f t="shared" si="159"/>
        <v>0</v>
      </c>
      <c r="FK39" s="321" t="str">
        <f t="shared" si="160"/>
        <v>УРА!</v>
      </c>
      <c r="FL39" s="342">
        <f t="shared" si="161"/>
        <v>0</v>
      </c>
      <c r="FM39" s="342">
        <f t="shared" si="162"/>
        <v>0</v>
      </c>
      <c r="FN39" s="342">
        <f t="shared" si="163"/>
        <v>0</v>
      </c>
      <c r="FO39" s="342">
        <f t="shared" si="164"/>
        <v>0</v>
      </c>
      <c r="FP39" s="320">
        <f t="shared" si="165"/>
        <v>0</v>
      </c>
      <c r="FQ39" s="321" t="str">
        <f t="shared" si="166"/>
        <v>УРА!</v>
      </c>
      <c r="FR39" s="342">
        <f t="shared" si="167"/>
        <v>0</v>
      </c>
      <c r="FS39" s="342">
        <f t="shared" si="168"/>
        <v>0</v>
      </c>
      <c r="FT39" s="342">
        <f t="shared" si="169"/>
        <v>0</v>
      </c>
      <c r="FU39" s="342">
        <f t="shared" si="191"/>
        <v>0</v>
      </c>
      <c r="FV39" s="342">
        <f t="shared" si="170"/>
        <v>0</v>
      </c>
      <c r="FW39" s="342"/>
      <c r="FX39" s="343">
        <f t="shared" si="172"/>
        <v>0</v>
      </c>
      <c r="FY39" s="321" t="str">
        <f t="shared" si="173"/>
        <v>УРА!</v>
      </c>
      <c r="FZ39" s="342">
        <f t="shared" si="192"/>
        <v>0</v>
      </c>
      <c r="GA39" s="342">
        <f t="shared" si="193"/>
        <v>0</v>
      </c>
      <c r="GB39" s="342">
        <f t="shared" si="194"/>
        <v>0</v>
      </c>
      <c r="GC39" s="342">
        <f t="shared" si="174"/>
        <v>0</v>
      </c>
      <c r="GD39" s="342">
        <f t="shared" si="175"/>
        <v>0</v>
      </c>
      <c r="GE39" s="342">
        <f t="shared" si="176"/>
        <v>0</v>
      </c>
      <c r="GF39" s="342">
        <f t="shared" si="177"/>
        <v>0</v>
      </c>
      <c r="GG39" s="342">
        <f t="shared" si="178"/>
        <v>0</v>
      </c>
      <c r="GH39" s="342">
        <f t="shared" si="179"/>
        <v>0</v>
      </c>
      <c r="GI39" s="342">
        <f t="shared" si="180"/>
        <v>0</v>
      </c>
      <c r="GJ39" s="342">
        <f t="shared" si="181"/>
        <v>0</v>
      </c>
      <c r="GK39" s="342">
        <f t="shared" si="182"/>
        <v>0</v>
      </c>
      <c r="GL39" s="342">
        <f t="shared" si="183"/>
        <v>0</v>
      </c>
      <c r="GM39" s="342">
        <f t="shared" si="184"/>
        <v>0</v>
      </c>
      <c r="GN39" s="342">
        <f t="shared" si="185"/>
        <v>0</v>
      </c>
      <c r="GO39" s="342">
        <f t="shared" si="186"/>
        <v>0</v>
      </c>
      <c r="GP39" s="342">
        <f t="shared" si="187"/>
        <v>0</v>
      </c>
    </row>
    <row r="40" spans="1:198" ht="13.5" customHeight="1">
      <c r="A40" s="345" t="s">
        <v>1</v>
      </c>
      <c r="B40" s="82">
        <f>SUM(B38:B39)</f>
        <v>0</v>
      </c>
      <c r="C40" s="82">
        <f>SUM(C38:C39)</f>
        <v>0</v>
      </c>
      <c r="D40" s="82">
        <f>SUM(D38:D39)</f>
        <v>0</v>
      </c>
      <c r="E40" s="82">
        <f>SUM(E38:E39)</f>
        <v>0</v>
      </c>
      <c r="F40" s="82">
        <f>SUM(F38:F39)</f>
        <v>1974.6</v>
      </c>
      <c r="G40" s="320">
        <f t="shared" si="188"/>
        <v>1974.6</v>
      </c>
      <c r="H40" s="317" t="str">
        <f t="shared" si="76"/>
        <v>УРА!</v>
      </c>
      <c r="I40" s="82">
        <f t="shared" ref="I40:Q40" si="203">SUM(I38:I39)</f>
        <v>0</v>
      </c>
      <c r="J40" s="82">
        <f t="shared" si="203"/>
        <v>0</v>
      </c>
      <c r="K40" s="82">
        <f t="shared" si="203"/>
        <v>0</v>
      </c>
      <c r="L40" s="82">
        <f t="shared" si="203"/>
        <v>1974.6</v>
      </c>
      <c r="M40" s="82">
        <f t="shared" si="203"/>
        <v>1</v>
      </c>
      <c r="N40" s="82">
        <f t="shared" si="203"/>
        <v>195.9</v>
      </c>
      <c r="O40" s="82">
        <f t="shared" si="203"/>
        <v>195.9</v>
      </c>
      <c r="P40" s="82">
        <f t="shared" si="203"/>
        <v>0</v>
      </c>
      <c r="Q40" s="82">
        <f t="shared" si="203"/>
        <v>0</v>
      </c>
      <c r="R40" s="344"/>
      <c r="S40" s="82">
        <f>SUM(S38:S39)</f>
        <v>0</v>
      </c>
      <c r="T40" s="82">
        <f>SUM(T38:T39)</f>
        <v>0</v>
      </c>
      <c r="U40" s="82">
        <f>SUM(U38:U39)</f>
        <v>0</v>
      </c>
      <c r="V40" s="82">
        <f>SUM(V38:V39)</f>
        <v>0</v>
      </c>
      <c r="W40" s="82">
        <f>SUM(W38:W39)</f>
        <v>4805.6000000000004</v>
      </c>
      <c r="X40" s="320">
        <f t="shared" si="189"/>
        <v>3554</v>
      </c>
      <c r="Y40" s="321" t="str">
        <f t="shared" si="139"/>
        <v>УРА!</v>
      </c>
      <c r="Z40" s="82">
        <f t="shared" ref="Z40:BC40" si="204">SUM(Z38:Z39)</f>
        <v>5.4</v>
      </c>
      <c r="AA40" s="82">
        <f t="shared" si="204"/>
        <v>47</v>
      </c>
      <c r="AB40" s="82">
        <f t="shared" si="204"/>
        <v>0</v>
      </c>
      <c r="AC40" s="82">
        <f t="shared" si="204"/>
        <v>3501.6</v>
      </c>
      <c r="AD40" s="82">
        <f t="shared" si="204"/>
        <v>197</v>
      </c>
      <c r="AE40" s="82">
        <f t="shared" si="204"/>
        <v>1711.1</v>
      </c>
      <c r="AF40" s="82">
        <f t="shared" si="204"/>
        <v>637.79999999999995</v>
      </c>
      <c r="AG40" s="82">
        <f t="shared" si="204"/>
        <v>0</v>
      </c>
      <c r="AH40" s="82">
        <f t="shared" si="204"/>
        <v>0</v>
      </c>
      <c r="AI40" s="82">
        <f t="shared" si="204"/>
        <v>0</v>
      </c>
      <c r="AJ40" s="82">
        <f t="shared" si="204"/>
        <v>0</v>
      </c>
      <c r="AK40" s="82">
        <f t="shared" si="204"/>
        <v>0</v>
      </c>
      <c r="AL40" s="82">
        <f t="shared" si="204"/>
        <v>0</v>
      </c>
      <c r="AM40" s="82">
        <f t="shared" si="204"/>
        <v>0</v>
      </c>
      <c r="AN40" s="342">
        <f t="shared" si="204"/>
        <v>0</v>
      </c>
      <c r="AO40" s="342">
        <f t="shared" si="204"/>
        <v>0</v>
      </c>
      <c r="AP40" s="82">
        <f t="shared" si="204"/>
        <v>0</v>
      </c>
      <c r="AQ40" s="82">
        <f t="shared" si="204"/>
        <v>0</v>
      </c>
      <c r="AR40" s="82">
        <f t="shared" si="204"/>
        <v>0</v>
      </c>
      <c r="AS40" s="82">
        <f t="shared" si="204"/>
        <v>0</v>
      </c>
      <c r="AT40" s="82">
        <f t="shared" si="204"/>
        <v>0</v>
      </c>
      <c r="AU40" s="82">
        <f t="shared" si="204"/>
        <v>0</v>
      </c>
      <c r="AV40" s="82">
        <f t="shared" si="204"/>
        <v>0</v>
      </c>
      <c r="AW40" s="82">
        <f t="shared" si="204"/>
        <v>0</v>
      </c>
      <c r="AX40" s="82">
        <f t="shared" si="204"/>
        <v>0</v>
      </c>
      <c r="AY40" s="82">
        <f t="shared" si="204"/>
        <v>0</v>
      </c>
      <c r="AZ40" s="82">
        <f t="shared" si="204"/>
        <v>0</v>
      </c>
      <c r="BA40" s="82">
        <f t="shared" si="204"/>
        <v>0</v>
      </c>
      <c r="BB40" s="82">
        <f t="shared" si="204"/>
        <v>0</v>
      </c>
      <c r="BC40" s="82">
        <f t="shared" si="204"/>
        <v>11624.1</v>
      </c>
      <c r="BD40" s="320">
        <f t="shared" si="190"/>
        <v>7854</v>
      </c>
      <c r="BE40" s="321" t="str">
        <f t="shared" si="142"/>
        <v>УРА!</v>
      </c>
      <c r="BF40" s="82">
        <f t="shared" ref="BF40:BS40" si="205">SUM(BF38:BF39)</f>
        <v>430.3</v>
      </c>
      <c r="BG40" s="82">
        <f t="shared" si="205"/>
        <v>1679.3</v>
      </c>
      <c r="BH40" s="82">
        <f t="shared" si="205"/>
        <v>0</v>
      </c>
      <c r="BI40" s="82">
        <f t="shared" si="205"/>
        <v>5744.4</v>
      </c>
      <c r="BJ40" s="82">
        <f t="shared" si="205"/>
        <v>0</v>
      </c>
      <c r="BK40" s="82">
        <f t="shared" si="205"/>
        <v>30428.799999999999</v>
      </c>
      <c r="BL40" s="82">
        <f t="shared" si="205"/>
        <v>10781.6</v>
      </c>
      <c r="BM40" s="82">
        <f t="shared" si="205"/>
        <v>5695.8</v>
      </c>
      <c r="BN40" s="82">
        <f t="shared" si="205"/>
        <v>13572.4</v>
      </c>
      <c r="BO40" s="82">
        <f t="shared" si="205"/>
        <v>0</v>
      </c>
      <c r="BP40" s="82">
        <f t="shared" si="205"/>
        <v>0</v>
      </c>
      <c r="BQ40" s="82">
        <f t="shared" si="205"/>
        <v>0</v>
      </c>
      <c r="BR40" s="82">
        <f t="shared" si="205"/>
        <v>0</v>
      </c>
      <c r="BS40" s="82">
        <f t="shared" si="205"/>
        <v>0</v>
      </c>
      <c r="BT40" s="320">
        <f t="shared" si="143"/>
        <v>0</v>
      </c>
      <c r="BU40" s="321" t="str">
        <f t="shared" si="144"/>
        <v>УРА!</v>
      </c>
      <c r="BV40" s="82">
        <f t="shared" ref="BV40:CI40" si="206">SUM(BV38:BV39)</f>
        <v>0</v>
      </c>
      <c r="BW40" s="82">
        <f t="shared" si="206"/>
        <v>0</v>
      </c>
      <c r="BX40" s="82">
        <f t="shared" si="206"/>
        <v>0</v>
      </c>
      <c r="BY40" s="82">
        <f t="shared" si="206"/>
        <v>0</v>
      </c>
      <c r="BZ40" s="82">
        <f t="shared" si="206"/>
        <v>0</v>
      </c>
      <c r="CA40" s="82">
        <f t="shared" si="206"/>
        <v>0</v>
      </c>
      <c r="CB40" s="82">
        <f t="shared" si="206"/>
        <v>0</v>
      </c>
      <c r="CC40" s="82">
        <f t="shared" si="206"/>
        <v>0</v>
      </c>
      <c r="CD40" s="82">
        <f t="shared" si="206"/>
        <v>0</v>
      </c>
      <c r="CE40" s="82">
        <f t="shared" si="206"/>
        <v>0</v>
      </c>
      <c r="CF40" s="82">
        <f t="shared" si="206"/>
        <v>0</v>
      </c>
      <c r="CG40" s="82">
        <f t="shared" si="206"/>
        <v>0</v>
      </c>
      <c r="CH40" s="82">
        <f t="shared" si="206"/>
        <v>0</v>
      </c>
      <c r="CI40" s="82">
        <f t="shared" si="206"/>
        <v>0</v>
      </c>
      <c r="CJ40" s="320">
        <f t="shared" si="145"/>
        <v>0</v>
      </c>
      <c r="CK40" s="321" t="str">
        <f t="shared" si="146"/>
        <v>УРА!</v>
      </c>
      <c r="CL40" s="82">
        <f t="shared" ref="CL40:CZ40" si="207">SUM(CL38:CL39)</f>
        <v>0</v>
      </c>
      <c r="CM40" s="82">
        <f t="shared" si="207"/>
        <v>0</v>
      </c>
      <c r="CN40" s="82">
        <f t="shared" si="207"/>
        <v>0</v>
      </c>
      <c r="CO40" s="82">
        <f t="shared" si="207"/>
        <v>0</v>
      </c>
      <c r="CP40" s="82">
        <f t="shared" si="207"/>
        <v>0</v>
      </c>
      <c r="CQ40" s="82">
        <f t="shared" si="207"/>
        <v>0</v>
      </c>
      <c r="CR40" s="82">
        <f t="shared" si="207"/>
        <v>0</v>
      </c>
      <c r="CS40" s="82">
        <f t="shared" si="207"/>
        <v>0</v>
      </c>
      <c r="CT40" s="82">
        <f t="shared" si="207"/>
        <v>0</v>
      </c>
      <c r="CU40" s="82">
        <f t="shared" si="207"/>
        <v>0</v>
      </c>
      <c r="CV40" s="82">
        <f t="shared" si="207"/>
        <v>0</v>
      </c>
      <c r="CW40" s="82">
        <f t="shared" si="207"/>
        <v>0</v>
      </c>
      <c r="CX40" s="82">
        <f t="shared" si="207"/>
        <v>0</v>
      </c>
      <c r="CY40" s="82">
        <f t="shared" si="207"/>
        <v>0</v>
      </c>
      <c r="CZ40" s="342">
        <f t="shared" si="207"/>
        <v>0</v>
      </c>
      <c r="DA40" s="321" t="str">
        <f t="shared" si="147"/>
        <v>УРА!</v>
      </c>
      <c r="DB40" s="82">
        <f t="shared" ref="DB40:DO40" si="208">SUM(DB38:DB39)</f>
        <v>0</v>
      </c>
      <c r="DC40" s="82">
        <f t="shared" si="208"/>
        <v>0</v>
      </c>
      <c r="DD40" s="82">
        <f t="shared" si="208"/>
        <v>0</v>
      </c>
      <c r="DE40" s="82">
        <f t="shared" si="208"/>
        <v>0</v>
      </c>
      <c r="DF40" s="82">
        <f t="shared" si="208"/>
        <v>0</v>
      </c>
      <c r="DG40" s="82">
        <f t="shared" si="208"/>
        <v>8</v>
      </c>
      <c r="DH40" s="82">
        <f t="shared" si="208"/>
        <v>6.5</v>
      </c>
      <c r="DI40" s="82">
        <f t="shared" si="208"/>
        <v>0</v>
      </c>
      <c r="DJ40" s="82">
        <f t="shared" si="208"/>
        <v>0</v>
      </c>
      <c r="DK40" s="82">
        <f t="shared" si="208"/>
        <v>0</v>
      </c>
      <c r="DL40" s="82">
        <f t="shared" si="208"/>
        <v>0</v>
      </c>
      <c r="DM40" s="82">
        <f t="shared" si="208"/>
        <v>0</v>
      </c>
      <c r="DN40" s="82">
        <f t="shared" si="208"/>
        <v>0</v>
      </c>
      <c r="DO40" s="82">
        <f t="shared" si="208"/>
        <v>0</v>
      </c>
      <c r="DP40" s="316">
        <f t="shared" si="10"/>
        <v>0</v>
      </c>
      <c r="DQ40" s="321" t="str">
        <f>IF(DO40&gt;=DP40,"УРА!","ЛОЖЬ")</f>
        <v>УРА!</v>
      </c>
      <c r="DR40" s="82">
        <f t="shared" ref="DR40:EE40" si="209">SUM(DR38:DR39)</f>
        <v>0</v>
      </c>
      <c r="DS40" s="82">
        <f t="shared" si="209"/>
        <v>0</v>
      </c>
      <c r="DT40" s="82">
        <f t="shared" si="209"/>
        <v>0</v>
      </c>
      <c r="DU40" s="82">
        <f t="shared" si="209"/>
        <v>0</v>
      </c>
      <c r="DV40" s="82">
        <f t="shared" si="209"/>
        <v>0</v>
      </c>
      <c r="DW40" s="82">
        <f t="shared" si="209"/>
        <v>2468.3000000000002</v>
      </c>
      <c r="DX40" s="82">
        <f t="shared" si="209"/>
        <v>14</v>
      </c>
      <c r="DY40" s="82">
        <f t="shared" si="209"/>
        <v>0</v>
      </c>
      <c r="DZ40" s="82">
        <f t="shared" si="209"/>
        <v>0</v>
      </c>
      <c r="EA40" s="82">
        <f t="shared" si="209"/>
        <v>0</v>
      </c>
      <c r="EB40" s="82">
        <f t="shared" si="209"/>
        <v>0</v>
      </c>
      <c r="EC40" s="82">
        <f t="shared" si="209"/>
        <v>0</v>
      </c>
      <c r="ED40" s="82">
        <f t="shared" si="209"/>
        <v>0</v>
      </c>
      <c r="EE40" s="82">
        <f t="shared" si="209"/>
        <v>0</v>
      </c>
      <c r="EF40" s="320">
        <f t="shared" si="148"/>
        <v>0</v>
      </c>
      <c r="EG40" s="321" t="str">
        <f>IF(EE40&gt;=EF40,"УРА!","ЛОЖЬ")</f>
        <v>УРА!</v>
      </c>
      <c r="EH40" s="82">
        <f t="shared" ref="EH40:EP40" si="210">SUM(EH38:EH39)</f>
        <v>0</v>
      </c>
      <c r="EI40" s="82">
        <f t="shared" si="210"/>
        <v>0</v>
      </c>
      <c r="EJ40" s="82">
        <f t="shared" si="210"/>
        <v>0</v>
      </c>
      <c r="EK40" s="82">
        <f t="shared" si="210"/>
        <v>0</v>
      </c>
      <c r="EL40" s="82">
        <f t="shared" si="210"/>
        <v>0</v>
      </c>
      <c r="EM40" s="82">
        <f t="shared" si="210"/>
        <v>0</v>
      </c>
      <c r="EN40" s="82">
        <f t="shared" si="210"/>
        <v>0</v>
      </c>
      <c r="EO40" s="82">
        <f t="shared" si="210"/>
        <v>0</v>
      </c>
      <c r="EP40" s="82">
        <f t="shared" si="210"/>
        <v>0</v>
      </c>
      <c r="EQ40" s="343">
        <f t="shared" si="149"/>
        <v>0</v>
      </c>
      <c r="ER40" s="343">
        <f t="shared" si="150"/>
        <v>0</v>
      </c>
      <c r="ES40" s="343">
        <f t="shared" si="151"/>
        <v>0</v>
      </c>
      <c r="ET40" s="343">
        <f t="shared" si="152"/>
        <v>0</v>
      </c>
      <c r="EU40" s="343">
        <f>BC40+BS40</f>
        <v>11624.1</v>
      </c>
      <c r="EV40" s="343">
        <f>BD40+BT40</f>
        <v>7854</v>
      </c>
      <c r="EW40" s="321" t="str">
        <f>IF(EU40&gt;=EV40,"УРА!","ЛОЖЬ")</f>
        <v>УРА!</v>
      </c>
      <c r="EX40" s="343">
        <f>BF40+BV40</f>
        <v>430.3</v>
      </c>
      <c r="EY40" s="363">
        <f t="shared" si="90"/>
        <v>1679.3</v>
      </c>
      <c r="EZ40" s="363">
        <f t="shared" si="91"/>
        <v>0</v>
      </c>
      <c r="FA40" s="343">
        <f>BI40+BY40</f>
        <v>5744.4</v>
      </c>
      <c r="FB40" s="343">
        <f t="shared" si="153"/>
        <v>0</v>
      </c>
      <c r="FC40" s="343">
        <f>BK40+CA40</f>
        <v>30428.799999999999</v>
      </c>
      <c r="FD40" s="343">
        <f>FF40+FH40</f>
        <v>24354</v>
      </c>
      <c r="FE40" s="321" t="str">
        <f t="shared" si="154"/>
        <v>УРА!</v>
      </c>
      <c r="FF40" s="343">
        <f t="shared" si="155"/>
        <v>10781.6</v>
      </c>
      <c r="FG40" s="343">
        <f t="shared" si="156"/>
        <v>5695.8</v>
      </c>
      <c r="FH40" s="343">
        <f t="shared" si="157"/>
        <v>13572.4</v>
      </c>
      <c r="FI40" s="342">
        <f>B40+S39+AI40+AY40+BO40+CE40+CU40+DK40+EA40</f>
        <v>0</v>
      </c>
      <c r="FJ40" s="342">
        <f t="shared" si="159"/>
        <v>0</v>
      </c>
      <c r="FK40" s="321" t="str">
        <f t="shared" si="160"/>
        <v>УРА!</v>
      </c>
      <c r="FL40" s="342">
        <f t="shared" si="161"/>
        <v>0</v>
      </c>
      <c r="FM40" s="342">
        <f t="shared" si="162"/>
        <v>0</v>
      </c>
      <c r="FN40" s="342">
        <f t="shared" si="163"/>
        <v>0</v>
      </c>
      <c r="FO40" s="342">
        <f t="shared" si="164"/>
        <v>18404.3</v>
      </c>
      <c r="FP40" s="320">
        <f t="shared" si="165"/>
        <v>13382.6</v>
      </c>
      <c r="FQ40" s="321" t="str">
        <f t="shared" si="166"/>
        <v>УРА!</v>
      </c>
      <c r="FR40" s="342">
        <f t="shared" si="167"/>
        <v>435.7</v>
      </c>
      <c r="FS40" s="342">
        <f t="shared" si="168"/>
        <v>1726.3</v>
      </c>
      <c r="FT40" s="342">
        <f t="shared" si="169"/>
        <v>0</v>
      </c>
      <c r="FU40" s="342">
        <f t="shared" si="191"/>
        <v>11220.6</v>
      </c>
      <c r="FV40" s="342">
        <f t="shared" si="170"/>
        <v>198</v>
      </c>
      <c r="FW40" s="342">
        <f t="shared" si="171"/>
        <v>34812.1</v>
      </c>
      <c r="FX40" s="343">
        <f t="shared" si="172"/>
        <v>25208.2</v>
      </c>
      <c r="FY40" s="321" t="str">
        <f t="shared" si="173"/>
        <v>УРА!</v>
      </c>
      <c r="FZ40" s="342">
        <f t="shared" si="192"/>
        <v>11635.8</v>
      </c>
      <c r="GA40" s="342">
        <f t="shared" si="193"/>
        <v>5695.8</v>
      </c>
      <c r="GB40" s="342">
        <f t="shared" si="194"/>
        <v>13572.4</v>
      </c>
      <c r="GC40" s="342">
        <f t="shared" si="174"/>
        <v>0</v>
      </c>
      <c r="GD40" s="342">
        <f t="shared" si="175"/>
        <v>0</v>
      </c>
      <c r="GE40" s="342">
        <f t="shared" si="176"/>
        <v>0</v>
      </c>
      <c r="GF40" s="342">
        <f t="shared" si="177"/>
        <v>0</v>
      </c>
      <c r="GG40" s="342">
        <f t="shared" si="178"/>
        <v>1974.6</v>
      </c>
      <c r="GH40" s="342">
        <f t="shared" si="179"/>
        <v>0</v>
      </c>
      <c r="GI40" s="342">
        <f t="shared" si="180"/>
        <v>0</v>
      </c>
      <c r="GJ40" s="342">
        <f t="shared" si="181"/>
        <v>0</v>
      </c>
      <c r="GK40" s="342">
        <f t="shared" si="182"/>
        <v>1974.6</v>
      </c>
      <c r="GL40" s="342">
        <f t="shared" si="183"/>
        <v>1</v>
      </c>
      <c r="GM40" s="342">
        <f t="shared" si="184"/>
        <v>195.9</v>
      </c>
      <c r="GN40" s="342">
        <f t="shared" si="185"/>
        <v>195.9</v>
      </c>
      <c r="GO40" s="342">
        <f t="shared" si="186"/>
        <v>0</v>
      </c>
      <c r="GP40" s="342">
        <f t="shared" si="187"/>
        <v>0</v>
      </c>
    </row>
    <row r="41" spans="1:198">
      <c r="FS41" s="341"/>
    </row>
  </sheetData>
  <mergeCells count="16">
    <mergeCell ref="B1:K1"/>
    <mergeCell ref="FI1:FV1"/>
    <mergeCell ref="DS1:DX1"/>
    <mergeCell ref="DK1:DO1"/>
    <mergeCell ref="CU1:DB1"/>
    <mergeCell ref="S1:AB1"/>
    <mergeCell ref="GC1:GF1"/>
    <mergeCell ref="AM1:AR1"/>
    <mergeCell ref="GH1:GN1"/>
    <mergeCell ref="AI1:AL1"/>
    <mergeCell ref="ER1:EU1"/>
    <mergeCell ref="EB1:ED1"/>
    <mergeCell ref="BA1:BD1"/>
    <mergeCell ref="BO1:BS1"/>
    <mergeCell ref="CE1:CH1"/>
    <mergeCell ref="CM1:CR1"/>
  </mergeCells>
  <phoneticPr fontId="36" type="noConversion"/>
  <pageMargins left="0.39370078740157483" right="3.937007874015748E-2" top="0.78740157480314965" bottom="0.19685039370078741" header="0.51181102362204722" footer="0.51181102362204722"/>
  <pageSetup paperSize="9" scale="85" orientation="landscape" horizontalDpi="300" verticalDpi="300" r:id="rId1"/>
  <headerFooter alignWithMargins="0"/>
  <colBreaks count="10" manualBreakCount="10">
    <brk id="17" max="39" man="1"/>
    <brk id="34" max="1048575" man="1"/>
    <brk id="50" max="1048575" man="1"/>
    <brk id="66" max="1048575" man="1"/>
    <brk id="82" max="1048575" man="1"/>
    <brk id="114" max="1048575" man="1"/>
    <brk id="130" max="39" man="1"/>
    <brk id="146" max="1048575" man="1"/>
    <brk id="164" max="1048575" man="1"/>
    <brk id="184" max="39" man="1"/>
  </colBreaks>
  <ignoredErrors>
    <ignoredError sqref="AI38 L38:O38 E38:F38 B38:D38 T38:U38 Q38 AP38:AV38 BF38:BO38 BP38:BS38 BV38:CI38 CL38:CY38 DB38:DN38 EC38:EE38 EH38:EP38 Z38:AF38 I38:K38 V38:W38 AJ38:AM38 AX38:BC38" formulaRange="1"/>
    <ignoredError sqref="EG40 EV33:EV40 EU40 FH4:FP9 FF4:FF10 EX14:FD26 EV14:EV26 EV4:EV10 EV27 EX27:FD27 EV28:EV32 EX28:FD32 EX33:FD34 EX4:FE9 FG8:FG10 FQ4:FU9 FV4:GA9 GB4:GJ10 GK4:GP10 X4:X9 BD4:BD9 BE4:BE10 G4:H10 DQ39:DQ40 DQ14:DQ37 DP38:DQ38 DP14:DP37 DP39:DP40 DP4:DQ9 EG14:EG38 EF4:EG10 EF39:EG39 EF14:EF37 DA4:DA10 EQ8:ET10 Y4:Y10 BT4:BU10 FF21 EX36:FD40 EX35 EZ35:FD35 G27:H40 H26 X27:X35 BD27:BD40 X14:X25 BD14:BD25 FH14:FP23 FH10:FO10 FV10:FW10 FY10:GA10 FF14:FF19 GL11:GP12 BE14:BE31 DA14:DA25 BT14:BU31 G14:H25 EY10:FE10 DQ10 FQ10 FS10:FU10" unlockedFormula="1"/>
    <ignoredError sqref="DU38:EB38 EF38" formulaRange="1" unlockedFormula="1"/>
    <ignoredError sqref="FI39" formula="1"/>
    <ignoredError sqref="EW4:EW10 EW14:EW27 EW28:EW32 EW33:EW40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CE40"/>
  <sheetViews>
    <sheetView view="pageBreakPreview" zoomScale="75" zoomScaleNormal="68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2" sqref="A9:C12"/>
    </sheetView>
  </sheetViews>
  <sheetFormatPr defaultRowHeight="12.75"/>
  <cols>
    <col min="1" max="1" width="19.28515625" customWidth="1"/>
    <col min="2" max="2" width="17.28515625" customWidth="1"/>
    <col min="3" max="3" width="21.85546875" customWidth="1"/>
    <col min="4" max="4" width="16.5703125" customWidth="1"/>
    <col min="5" max="5" width="21.7109375" customWidth="1"/>
    <col min="6" max="6" width="16.5703125" customWidth="1"/>
    <col min="7" max="7" width="21.85546875" customWidth="1"/>
    <col min="8" max="8" width="16.85546875" customWidth="1"/>
    <col min="9" max="9" width="20.7109375" customWidth="1"/>
    <col min="10" max="10" width="16.7109375" customWidth="1"/>
    <col min="11" max="11" width="20" customWidth="1"/>
    <col min="12" max="12" width="19.42578125" customWidth="1"/>
    <col min="13" max="13" width="24.28515625" customWidth="1"/>
  </cols>
  <sheetData>
    <row r="1" spans="1:83" ht="30.75" customHeight="1">
      <c r="A1" s="89"/>
      <c r="B1" s="431" t="s">
        <v>390</v>
      </c>
      <c r="C1" s="432"/>
      <c r="D1" s="433" t="s">
        <v>130</v>
      </c>
      <c r="E1" s="432"/>
      <c r="F1" s="412" t="s">
        <v>60</v>
      </c>
      <c r="G1" s="414"/>
      <c r="H1" s="412" t="s">
        <v>11</v>
      </c>
      <c r="I1" s="414"/>
      <c r="J1" s="412" t="s">
        <v>69</v>
      </c>
      <c r="K1" s="414"/>
      <c r="L1" s="412" t="s">
        <v>131</v>
      </c>
      <c r="M1" s="413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83" s="9" customFormat="1" ht="42.75" customHeight="1">
      <c r="A2" s="37"/>
      <c r="B2" s="37" t="s">
        <v>128</v>
      </c>
      <c r="C2" s="38" t="s">
        <v>129</v>
      </c>
      <c r="D2" s="38" t="s">
        <v>128</v>
      </c>
      <c r="E2" s="38" t="s">
        <v>129</v>
      </c>
      <c r="F2" s="38" t="s">
        <v>128</v>
      </c>
      <c r="G2" s="38" t="s">
        <v>129</v>
      </c>
      <c r="H2" s="38" t="s">
        <v>128</v>
      </c>
      <c r="I2" s="38" t="s">
        <v>129</v>
      </c>
      <c r="J2" s="38" t="s">
        <v>128</v>
      </c>
      <c r="K2" s="38" t="s">
        <v>129</v>
      </c>
      <c r="L2" s="38" t="s">
        <v>202</v>
      </c>
      <c r="M2" s="38" t="s">
        <v>203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</row>
    <row r="3" spans="1:83" ht="15" customHeight="1">
      <c r="A3" s="38"/>
      <c r="B3" s="37">
        <v>35</v>
      </c>
      <c r="C3" s="37">
        <v>36</v>
      </c>
      <c r="D3" s="37">
        <v>35</v>
      </c>
      <c r="E3" s="37">
        <v>36</v>
      </c>
      <c r="F3" s="37">
        <v>35</v>
      </c>
      <c r="G3" s="37">
        <v>36</v>
      </c>
      <c r="H3" s="37">
        <v>35</v>
      </c>
      <c r="I3" s="37">
        <v>36</v>
      </c>
      <c r="J3" s="37">
        <v>35</v>
      </c>
      <c r="K3" s="37">
        <v>36</v>
      </c>
      <c r="L3" s="37">
        <v>35</v>
      </c>
      <c r="M3" s="37">
        <v>36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</row>
    <row r="4" spans="1:83" ht="18" customHeight="1">
      <c r="A4" s="252"/>
      <c r="B4" s="20"/>
      <c r="C4" s="19"/>
      <c r="D4" s="19"/>
      <c r="E4" s="19"/>
      <c r="F4" s="19"/>
      <c r="G4" s="19"/>
      <c r="H4" s="19"/>
      <c r="I4" s="19"/>
      <c r="J4" s="20"/>
      <c r="K4" s="19"/>
      <c r="L4" s="19"/>
      <c r="M4" s="1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1:83" ht="18" customHeight="1">
      <c r="A5" s="252"/>
      <c r="B5" s="20"/>
      <c r="C5" s="19"/>
      <c r="D5" s="19"/>
      <c r="E5" s="19"/>
      <c r="F5" s="19"/>
      <c r="G5" s="19"/>
      <c r="H5" s="19"/>
      <c r="I5" s="19"/>
      <c r="J5" s="20"/>
      <c r="K5" s="19"/>
      <c r="L5" s="19">
        <f t="shared" ref="L5:L39" si="0">B5+D5+F5+H5+J5</f>
        <v>0</v>
      </c>
      <c r="M5" s="19">
        <f t="shared" ref="M5:M39" si="1">C5+E5+G5+I5+K5</f>
        <v>0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</row>
    <row r="6" spans="1:83" ht="18" customHeight="1">
      <c r="A6" s="162"/>
      <c r="B6" s="20"/>
      <c r="C6" s="19"/>
      <c r="D6" s="19"/>
      <c r="E6" s="19"/>
      <c r="F6" s="19"/>
      <c r="G6" s="19"/>
      <c r="H6" s="19"/>
      <c r="I6" s="19"/>
      <c r="J6" s="20"/>
      <c r="K6" s="19"/>
      <c r="L6" s="19">
        <f t="shared" si="0"/>
        <v>0</v>
      </c>
      <c r="M6" s="19">
        <f t="shared" si="1"/>
        <v>0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</row>
    <row r="7" spans="1:83" ht="18" customHeight="1">
      <c r="A7" s="162"/>
      <c r="B7" s="20"/>
      <c r="C7" s="19"/>
      <c r="D7" s="19"/>
      <c r="E7" s="19"/>
      <c r="F7" s="19"/>
      <c r="G7" s="19"/>
      <c r="H7" s="19"/>
      <c r="I7" s="19"/>
      <c r="J7" s="20"/>
      <c r="K7" s="19"/>
      <c r="L7" s="19">
        <f t="shared" si="0"/>
        <v>0</v>
      </c>
      <c r="M7" s="19">
        <f t="shared" si="1"/>
        <v>0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</row>
    <row r="8" spans="1:83" ht="18" customHeight="1">
      <c r="A8" s="162"/>
      <c r="B8" s="20"/>
      <c r="C8" s="19"/>
      <c r="D8" s="19"/>
      <c r="E8" s="19"/>
      <c r="F8" s="19"/>
      <c r="G8" s="19"/>
      <c r="H8" s="19"/>
      <c r="I8" s="19"/>
      <c r="J8" s="20"/>
      <c r="K8" s="19"/>
      <c r="L8" s="19">
        <f t="shared" si="0"/>
        <v>0</v>
      </c>
      <c r="M8" s="19">
        <f t="shared" si="1"/>
        <v>0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</row>
    <row r="9" spans="1:83" ht="18" customHeight="1">
      <c r="A9" s="162"/>
      <c r="B9" s="20"/>
      <c r="C9" s="19"/>
      <c r="D9" s="19"/>
      <c r="E9" s="19"/>
      <c r="F9" s="19"/>
      <c r="G9" s="19"/>
      <c r="H9" s="19"/>
      <c r="I9" s="19"/>
      <c r="J9" s="20"/>
      <c r="K9" s="20"/>
      <c r="L9" s="19">
        <f t="shared" si="0"/>
        <v>0</v>
      </c>
      <c r="M9" s="19">
        <f t="shared" si="1"/>
        <v>0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</row>
    <row r="10" spans="1:83" ht="18" customHeight="1">
      <c r="A10" s="162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9">
        <f t="shared" si="0"/>
        <v>0</v>
      </c>
      <c r="M10" s="19">
        <f t="shared" si="1"/>
        <v>0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</row>
    <row r="11" spans="1:83" ht="18" customHeight="1">
      <c r="A11" s="162"/>
      <c r="B11" s="20"/>
      <c r="C11" s="19"/>
      <c r="D11" s="19"/>
      <c r="E11" s="19"/>
      <c r="F11" s="19"/>
      <c r="G11" s="19"/>
      <c r="H11" s="19"/>
      <c r="I11" s="19"/>
      <c r="J11" s="20"/>
      <c r="K11" s="19"/>
      <c r="L11" s="19" t="e">
        <f>#REF!+D11+F11+H11+J11</f>
        <v>#REF!</v>
      </c>
      <c r="M11" s="19">
        <f t="shared" si="1"/>
        <v>0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</row>
    <row r="12" spans="1:83" ht="18" customHeight="1">
      <c r="C12" s="19"/>
      <c r="D12" s="136"/>
      <c r="E12" s="19"/>
      <c r="F12" s="19"/>
      <c r="G12" s="19"/>
      <c r="H12" s="19"/>
      <c r="I12" s="19"/>
      <c r="J12" s="20"/>
      <c r="K12" s="19"/>
      <c r="L12" s="19">
        <f>B11+D12+F12+H12+J12</f>
        <v>0</v>
      </c>
      <c r="M12" s="19">
        <f t="shared" si="1"/>
        <v>0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1:83" ht="18" customHeight="1">
      <c r="A13" s="162"/>
      <c r="B13" s="20"/>
      <c r="C13" s="19"/>
      <c r="D13" s="19"/>
      <c r="E13" s="19"/>
      <c r="F13" s="19"/>
      <c r="G13" s="19"/>
      <c r="H13" s="19"/>
      <c r="I13" s="19"/>
      <c r="J13" s="20"/>
      <c r="K13" s="19"/>
      <c r="L13" s="19">
        <f t="shared" si="0"/>
        <v>0</v>
      </c>
      <c r="M13" s="19">
        <f t="shared" si="1"/>
        <v>0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1:83" ht="18" customHeight="1">
      <c r="A14" s="162"/>
      <c r="B14" s="20"/>
      <c r="C14" s="19"/>
      <c r="D14" s="19"/>
      <c r="E14" s="19"/>
      <c r="F14" s="19"/>
      <c r="G14" s="19"/>
      <c r="H14" s="19"/>
      <c r="I14" s="19"/>
      <c r="J14" s="20"/>
      <c r="K14" s="19"/>
      <c r="L14" s="19">
        <f t="shared" si="0"/>
        <v>0</v>
      </c>
      <c r="M14" s="19">
        <f t="shared" si="1"/>
        <v>0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</row>
    <row r="15" spans="1:83" ht="18" customHeight="1">
      <c r="A15" s="162"/>
      <c r="B15" s="20"/>
      <c r="C15" s="19"/>
      <c r="D15" s="19"/>
      <c r="E15" s="19"/>
      <c r="F15" s="19"/>
      <c r="G15" s="19"/>
      <c r="H15" s="19"/>
      <c r="I15" s="19"/>
      <c r="J15" s="20"/>
      <c r="K15" s="19"/>
      <c r="L15" s="19">
        <f t="shared" si="0"/>
        <v>0</v>
      </c>
      <c r="M15" s="19">
        <f t="shared" si="1"/>
        <v>0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</row>
    <row r="16" spans="1:83" ht="18" customHeight="1">
      <c r="A16" s="162"/>
      <c r="B16" s="20"/>
      <c r="C16" s="19"/>
      <c r="D16" s="19"/>
      <c r="E16" s="19"/>
      <c r="F16" s="19"/>
      <c r="G16" s="19"/>
      <c r="H16" s="19"/>
      <c r="I16" s="19"/>
      <c r="J16" s="20"/>
      <c r="K16" s="19"/>
      <c r="L16" s="19">
        <f t="shared" si="0"/>
        <v>0</v>
      </c>
      <c r="M16" s="19">
        <f t="shared" si="1"/>
        <v>0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</row>
    <row r="17" spans="1:83" ht="18" customHeight="1">
      <c r="A17" s="162"/>
      <c r="B17" s="20"/>
      <c r="C17" s="20"/>
      <c r="D17" s="20"/>
      <c r="E17" s="19"/>
      <c r="F17" s="19"/>
      <c r="G17" s="19"/>
      <c r="H17" s="19"/>
      <c r="I17" s="19"/>
      <c r="J17" s="20"/>
      <c r="K17" s="19"/>
      <c r="L17" s="19">
        <f t="shared" si="0"/>
        <v>0</v>
      </c>
      <c r="M17" s="19">
        <f t="shared" si="1"/>
        <v>0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</row>
    <row r="18" spans="1:83" ht="18" customHeight="1">
      <c r="A18" s="162"/>
      <c r="B18" s="20"/>
      <c r="C18" s="19"/>
      <c r="D18" s="19"/>
      <c r="E18" s="19"/>
      <c r="F18" s="19"/>
      <c r="G18" s="19"/>
      <c r="H18" s="19"/>
      <c r="I18" s="19"/>
      <c r="J18" s="20"/>
      <c r="K18" s="19"/>
      <c r="L18" s="19">
        <f t="shared" si="0"/>
        <v>0</v>
      </c>
      <c r="M18" s="19">
        <f t="shared" si="1"/>
        <v>0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</row>
    <row r="19" spans="1:83" ht="18" customHeight="1">
      <c r="A19" s="162"/>
      <c r="B19" s="20"/>
      <c r="C19" s="20"/>
      <c r="D19" s="19"/>
      <c r="E19" s="19"/>
      <c r="F19" s="19"/>
      <c r="G19" s="19"/>
      <c r="H19" s="19"/>
      <c r="I19" s="19"/>
      <c r="J19" s="20"/>
      <c r="K19" s="19"/>
      <c r="L19" s="19">
        <f t="shared" si="0"/>
        <v>0</v>
      </c>
      <c r="M19" s="19">
        <f t="shared" si="1"/>
        <v>0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</row>
    <row r="20" spans="1:83" ht="18" customHeight="1">
      <c r="A20" s="162"/>
      <c r="B20" s="20"/>
      <c r="C20" s="19"/>
      <c r="D20" s="19"/>
      <c r="E20" s="19"/>
      <c r="F20" s="19"/>
      <c r="G20" s="19"/>
      <c r="H20" s="19"/>
      <c r="I20" s="19"/>
      <c r="J20" s="20"/>
      <c r="K20" s="19"/>
      <c r="L20" s="19">
        <f t="shared" si="0"/>
        <v>0</v>
      </c>
      <c r="M20" s="19">
        <f t="shared" si="1"/>
        <v>0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</row>
    <row r="21" spans="1:83" ht="18" customHeight="1">
      <c r="A21" s="162"/>
      <c r="B21" s="20"/>
      <c r="C21" s="19"/>
      <c r="D21" s="19"/>
      <c r="E21" s="19"/>
      <c r="F21" s="19"/>
      <c r="G21" s="19"/>
      <c r="H21" s="19"/>
      <c r="I21" s="19"/>
      <c r="J21" s="20"/>
      <c r="K21" s="19"/>
      <c r="L21" s="19">
        <f t="shared" si="0"/>
        <v>0</v>
      </c>
      <c r="M21" s="19">
        <f t="shared" si="1"/>
        <v>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</row>
    <row r="22" spans="1:83" ht="18" customHeight="1">
      <c r="A22" s="162"/>
      <c r="B22" s="20"/>
      <c r="C22" s="19"/>
      <c r="D22" s="19"/>
      <c r="E22" s="19"/>
      <c r="F22" s="19"/>
      <c r="G22" s="19"/>
      <c r="H22" s="19"/>
      <c r="I22" s="19"/>
      <c r="J22" s="20"/>
      <c r="K22" s="19"/>
      <c r="L22" s="19">
        <f>B22+D22+F22+H22+J22</f>
        <v>0</v>
      </c>
      <c r="M22" s="19">
        <f t="shared" si="1"/>
        <v>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1:83" ht="18" customHeight="1">
      <c r="A23" s="162"/>
      <c r="B23" s="20"/>
      <c r="C23" s="19"/>
      <c r="D23" s="19"/>
      <c r="E23" s="19"/>
      <c r="F23" s="19"/>
      <c r="G23" s="19"/>
      <c r="H23" s="19"/>
      <c r="I23" s="19"/>
      <c r="J23" s="20"/>
      <c r="K23" s="19"/>
      <c r="L23" s="19">
        <f t="shared" si="0"/>
        <v>0</v>
      </c>
      <c r="M23" s="19">
        <f t="shared" si="1"/>
        <v>0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1:83" ht="18" customHeight="1">
      <c r="A24" s="162"/>
      <c r="B24" s="20"/>
      <c r="C24" s="19"/>
      <c r="D24" s="19"/>
      <c r="E24" s="19"/>
      <c r="F24" s="19"/>
      <c r="G24" s="19"/>
      <c r="H24" s="19"/>
      <c r="I24" s="19"/>
      <c r="J24" s="20"/>
      <c r="K24" s="19"/>
      <c r="L24" s="19">
        <f t="shared" si="0"/>
        <v>0</v>
      </c>
      <c r="M24" s="19">
        <f t="shared" si="1"/>
        <v>0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1:83" ht="18" customHeight="1">
      <c r="A25" s="162"/>
      <c r="B25" s="20"/>
      <c r="C25" s="19"/>
      <c r="D25" s="19"/>
      <c r="E25" s="19"/>
      <c r="F25" s="19"/>
      <c r="G25" s="63"/>
      <c r="H25" s="19"/>
      <c r="I25" s="19"/>
      <c r="J25" s="20"/>
      <c r="K25" s="19"/>
      <c r="L25" s="19">
        <f t="shared" si="0"/>
        <v>0</v>
      </c>
      <c r="M25" s="19">
        <f t="shared" si="1"/>
        <v>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</row>
    <row r="26" spans="1:83" ht="18" customHeight="1">
      <c r="A26" s="162"/>
      <c r="B26" s="20"/>
      <c r="C26" s="19"/>
      <c r="D26" s="19"/>
      <c r="E26" s="19"/>
      <c r="F26" s="19"/>
      <c r="G26" s="19"/>
      <c r="H26" s="19"/>
      <c r="I26" s="19"/>
      <c r="J26" s="20"/>
      <c r="K26" s="19"/>
      <c r="L26" s="19">
        <f t="shared" si="0"/>
        <v>0</v>
      </c>
      <c r="M26" s="19">
        <f t="shared" si="1"/>
        <v>0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</row>
    <row r="27" spans="1:83" ht="18" customHeight="1">
      <c r="A27" s="162"/>
      <c r="B27" s="20"/>
      <c r="C27" s="19"/>
      <c r="D27" s="19"/>
      <c r="E27" s="19"/>
      <c r="F27" s="19"/>
      <c r="G27" s="19"/>
      <c r="H27" s="19"/>
      <c r="I27" s="19"/>
      <c r="J27" s="20"/>
      <c r="K27" s="19"/>
      <c r="L27" s="19">
        <f t="shared" si="0"/>
        <v>0</v>
      </c>
      <c r="M27" s="19">
        <f t="shared" si="1"/>
        <v>0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</row>
    <row r="28" spans="1:83" ht="18" customHeight="1">
      <c r="A28" s="162"/>
      <c r="B28" s="20"/>
      <c r="C28" s="135"/>
      <c r="D28" s="135"/>
      <c r="E28" s="135"/>
      <c r="F28" s="135"/>
      <c r="G28" s="135"/>
      <c r="H28" s="135"/>
      <c r="I28" s="135"/>
      <c r="J28" s="136"/>
      <c r="K28" s="135"/>
      <c r="L28" s="19">
        <f t="shared" si="0"/>
        <v>0</v>
      </c>
      <c r="M28" s="19">
        <f t="shared" si="1"/>
        <v>0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</row>
    <row r="29" spans="1:83" ht="18" customHeight="1">
      <c r="A29" s="162"/>
      <c r="B29" s="20"/>
      <c r="C29" s="137"/>
      <c r="D29" s="19"/>
      <c r="E29" s="19"/>
      <c r="F29" s="19"/>
      <c r="G29" s="19"/>
      <c r="H29" s="19"/>
      <c r="I29" s="19"/>
      <c r="J29" s="20"/>
      <c r="K29" s="19"/>
      <c r="L29" s="19">
        <f t="shared" si="0"/>
        <v>0</v>
      </c>
      <c r="M29" s="19">
        <f t="shared" si="1"/>
        <v>0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</row>
    <row r="30" spans="1:83" ht="18" customHeight="1">
      <c r="A30" s="162"/>
      <c r="B30" s="20"/>
      <c r="C30" s="19"/>
      <c r="D30" s="19"/>
      <c r="E30" s="19"/>
      <c r="F30" s="19"/>
      <c r="G30" s="19"/>
      <c r="H30" s="19"/>
      <c r="I30" s="19"/>
      <c r="J30" s="20"/>
      <c r="K30" s="19"/>
      <c r="L30" s="19">
        <f t="shared" si="0"/>
        <v>0</v>
      </c>
      <c r="M30" s="19">
        <f t="shared" si="1"/>
        <v>0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1:83" ht="18" customHeight="1">
      <c r="A31" s="162"/>
      <c r="B31" s="20"/>
      <c r="C31" s="19"/>
      <c r="D31" s="19"/>
      <c r="E31" s="19"/>
      <c r="F31" s="19"/>
      <c r="G31" s="19"/>
      <c r="H31" s="19"/>
      <c r="I31" s="19"/>
      <c r="J31" s="20"/>
      <c r="K31" s="19"/>
      <c r="L31" s="19">
        <f t="shared" si="0"/>
        <v>0</v>
      </c>
      <c r="M31" s="19">
        <f t="shared" si="1"/>
        <v>0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</row>
    <row r="32" spans="1:83" ht="18" customHeight="1">
      <c r="A32" s="162"/>
      <c r="B32" s="20"/>
      <c r="C32" s="19"/>
      <c r="D32" s="19"/>
      <c r="E32" s="19"/>
      <c r="F32" s="19"/>
      <c r="G32" s="19"/>
      <c r="H32" s="19"/>
      <c r="I32" s="19"/>
      <c r="J32" s="20"/>
      <c r="K32" s="19"/>
      <c r="L32" s="19">
        <f t="shared" si="0"/>
        <v>0</v>
      </c>
      <c r="M32" s="19">
        <f t="shared" si="1"/>
        <v>0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</row>
    <row r="33" spans="1:83" ht="18" customHeight="1">
      <c r="A33" s="162"/>
      <c r="B33" s="20"/>
      <c r="C33" s="19"/>
      <c r="D33" s="19"/>
      <c r="E33" s="19"/>
      <c r="F33" s="19"/>
      <c r="G33" s="19"/>
      <c r="H33" s="19"/>
      <c r="I33" s="19"/>
      <c r="J33" s="20"/>
      <c r="K33" s="19"/>
      <c r="L33" s="19">
        <f t="shared" si="0"/>
        <v>0</v>
      </c>
      <c r="M33" s="19">
        <f t="shared" si="1"/>
        <v>0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</row>
    <row r="34" spans="1:83" ht="18" customHeight="1">
      <c r="A34" s="162"/>
      <c r="B34" s="20"/>
      <c r="C34" s="19"/>
      <c r="D34" s="19"/>
      <c r="E34" s="19"/>
      <c r="F34" s="19"/>
      <c r="G34" s="19"/>
      <c r="H34" s="19"/>
      <c r="I34" s="19"/>
      <c r="J34" s="20"/>
      <c r="K34" s="19"/>
      <c r="L34" s="19">
        <f t="shared" si="0"/>
        <v>0</v>
      </c>
      <c r="M34" s="19">
        <f t="shared" si="1"/>
        <v>0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</row>
    <row r="35" spans="1:83" ht="18" customHeight="1">
      <c r="A35" s="162"/>
      <c r="B35" s="20"/>
      <c r="C35" s="20"/>
      <c r="D35" s="19"/>
      <c r="E35" s="19"/>
      <c r="F35" s="19"/>
      <c r="G35" s="19"/>
      <c r="H35" s="19"/>
      <c r="I35" s="19"/>
      <c r="J35" s="20"/>
      <c r="K35" s="19"/>
      <c r="L35" s="19">
        <f t="shared" si="0"/>
        <v>0</v>
      </c>
      <c r="M35" s="19">
        <f t="shared" si="1"/>
        <v>0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</row>
    <row r="36" spans="1:83" ht="18" customHeight="1">
      <c r="A36" s="162"/>
      <c r="B36" s="20"/>
      <c r="C36" s="19"/>
      <c r="D36" s="19"/>
      <c r="E36" s="19"/>
      <c r="F36" s="19"/>
      <c r="G36" s="19"/>
      <c r="H36" s="19"/>
      <c r="I36" s="19"/>
      <c r="J36" s="20"/>
      <c r="K36" s="19"/>
      <c r="L36" s="19">
        <f t="shared" si="0"/>
        <v>0</v>
      </c>
      <c r="M36" s="19">
        <f t="shared" si="1"/>
        <v>0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</row>
    <row r="37" spans="1:83" ht="18" customHeight="1">
      <c r="A37" s="162"/>
      <c r="B37" s="20"/>
      <c r="C37" s="19"/>
      <c r="D37" s="19"/>
      <c r="E37" s="19"/>
      <c r="F37" s="19"/>
      <c r="G37" s="19"/>
      <c r="H37" s="19"/>
      <c r="I37" s="19"/>
      <c r="J37" s="20"/>
      <c r="K37" s="19"/>
      <c r="L37" s="19">
        <f t="shared" si="0"/>
        <v>0</v>
      </c>
      <c r="M37" s="19">
        <f t="shared" si="1"/>
        <v>0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</row>
    <row r="38" spans="1:83" ht="18" customHeight="1">
      <c r="A38" s="163" t="s">
        <v>0</v>
      </c>
      <c r="B38" s="19">
        <f>SUM(B4:B37)</f>
        <v>0</v>
      </c>
      <c r="C38" s="19">
        <f t="shared" ref="C38:K38" si="2">SUM(C4:C37)</f>
        <v>0</v>
      </c>
      <c r="D38" s="19">
        <f t="shared" si="2"/>
        <v>0</v>
      </c>
      <c r="E38" s="19">
        <f t="shared" si="2"/>
        <v>0</v>
      </c>
      <c r="F38" s="19">
        <f t="shared" si="2"/>
        <v>0</v>
      </c>
      <c r="G38" s="19">
        <f t="shared" si="2"/>
        <v>0</v>
      </c>
      <c r="H38" s="19">
        <f t="shared" si="2"/>
        <v>0</v>
      </c>
      <c r="I38" s="19">
        <f t="shared" si="2"/>
        <v>0</v>
      </c>
      <c r="J38" s="20">
        <f t="shared" si="2"/>
        <v>0</v>
      </c>
      <c r="K38" s="19">
        <f t="shared" si="2"/>
        <v>0</v>
      </c>
      <c r="L38" s="19">
        <f t="shared" si="0"/>
        <v>0</v>
      </c>
      <c r="M38" s="19">
        <f t="shared" si="1"/>
        <v>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</row>
    <row r="39" spans="1:83" ht="18" customHeight="1">
      <c r="A39" s="163" t="s">
        <v>321</v>
      </c>
      <c r="B39" s="20"/>
      <c r="C39" s="19"/>
      <c r="D39" s="19"/>
      <c r="E39" s="19"/>
      <c r="F39" s="19"/>
      <c r="G39" s="19"/>
      <c r="H39" s="19"/>
      <c r="I39" s="19"/>
      <c r="J39" s="20"/>
      <c r="K39" s="19"/>
      <c r="L39" s="19">
        <f t="shared" si="0"/>
        <v>0</v>
      </c>
      <c r="M39" s="19">
        <f t="shared" si="1"/>
        <v>0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</row>
    <row r="40" spans="1:83" ht="18" customHeight="1">
      <c r="A40" s="163" t="s">
        <v>1</v>
      </c>
      <c r="B40" s="19">
        <f>SUM(B38:B39)</f>
        <v>0</v>
      </c>
      <c r="C40" s="19">
        <f t="shared" ref="C40:K40" si="3">SUM(C38:C39)</f>
        <v>0</v>
      </c>
      <c r="D40" s="19">
        <f t="shared" si="3"/>
        <v>0</v>
      </c>
      <c r="E40" s="19">
        <f t="shared" si="3"/>
        <v>0</v>
      </c>
      <c r="F40" s="19">
        <f t="shared" si="3"/>
        <v>0</v>
      </c>
      <c r="G40" s="19">
        <f t="shared" si="3"/>
        <v>0</v>
      </c>
      <c r="H40" s="19">
        <f t="shared" si="3"/>
        <v>0</v>
      </c>
      <c r="I40" s="19">
        <f t="shared" si="3"/>
        <v>0</v>
      </c>
      <c r="J40" s="19">
        <f t="shared" si="3"/>
        <v>0</v>
      </c>
      <c r="K40" s="19">
        <f t="shared" si="3"/>
        <v>0</v>
      </c>
      <c r="L40" s="19">
        <f>SUM(L38:L39)</f>
        <v>0</v>
      </c>
      <c r="M40" s="19">
        <f>SUM(M38:M39)</f>
        <v>0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</row>
  </sheetData>
  <mergeCells count="6">
    <mergeCell ref="B1:C1"/>
    <mergeCell ref="L1:M1"/>
    <mergeCell ref="H1:I1"/>
    <mergeCell ref="J1:K1"/>
    <mergeCell ref="D1:E1"/>
    <mergeCell ref="F1:G1"/>
  </mergeCells>
  <phoneticPr fontId="0" type="noConversion"/>
  <pageMargins left="0.59055118110236227" right="0.19685039370078741" top="0.78740157480314965" bottom="0.19685039370078741" header="0.51181102362204722" footer="0.51181102362204722"/>
  <pageSetup paperSize="9" scale="66" orientation="landscape" horizontalDpi="300" verticalDpi="300" r:id="rId1"/>
  <headerFooter alignWithMargins="0"/>
  <colBreaks count="1" manualBreakCount="1">
    <brk id="11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T211"/>
  <sheetViews>
    <sheetView showZeros="0" view="pageBreakPreview" zoomScale="70" zoomScaleNormal="70" zoomScaleSheetLayoutView="70" workbookViewId="0">
      <pane xSplit="1" ySplit="3" topLeftCell="DK7" activePane="bottomRight" state="frozen"/>
      <selection pane="topRight" activeCell="B1" sqref="B1"/>
      <selection pane="bottomLeft" activeCell="A4" sqref="A4"/>
      <selection pane="bottomRight" activeCell="DF10" sqref="DF10"/>
    </sheetView>
  </sheetViews>
  <sheetFormatPr defaultColWidth="11" defaultRowHeight="12.75" outlineLevelCol="1"/>
  <cols>
    <col min="1" max="1" width="18.7109375" customWidth="1"/>
    <col min="2" max="2" width="14.42578125" customWidth="1"/>
    <col min="3" max="3" width="12.7109375" customWidth="1"/>
    <col min="4" max="4" width="13.85546875" customWidth="1"/>
    <col min="5" max="5" width="13.28515625" customWidth="1"/>
    <col min="6" max="6" width="13.42578125" customWidth="1"/>
    <col min="7" max="7" width="12.7109375" customWidth="1"/>
    <col min="8" max="8" width="10.5703125" customWidth="1"/>
    <col min="9" max="9" width="15" customWidth="1"/>
    <col min="10" max="11" width="13.42578125" customWidth="1"/>
    <col min="12" max="12" width="13.5703125" customWidth="1"/>
    <col min="13" max="13" width="14" customWidth="1"/>
    <col min="14" max="14" width="10.42578125" customWidth="1"/>
    <col min="15" max="15" width="14.85546875" customWidth="1"/>
    <col min="16" max="16" width="13.85546875" customWidth="1"/>
    <col min="17" max="17" width="12.7109375" customWidth="1"/>
    <col min="18" max="18" width="14.140625" customWidth="1"/>
    <col min="19" max="19" width="13.5703125" customWidth="1"/>
    <col min="20" max="20" width="14.5703125" customWidth="1"/>
    <col min="21" max="22" width="12.140625" customWidth="1"/>
    <col min="23" max="23" width="14.85546875" customWidth="1"/>
    <col min="24" max="24" width="13.7109375" customWidth="1"/>
    <col min="25" max="25" width="13.28515625" customWidth="1"/>
    <col min="26" max="26" width="14.140625" customWidth="1"/>
    <col min="27" max="27" width="14.7109375" customWidth="1"/>
    <col min="28" max="28" width="11.5703125" customWidth="1"/>
    <col min="29" max="29" width="15" customWidth="1"/>
    <col min="30" max="32" width="12.7109375" customWidth="1"/>
    <col min="33" max="33" width="12.5703125" customWidth="1"/>
    <col min="34" max="34" width="12.85546875" customWidth="1"/>
    <col min="35" max="36" width="12.7109375" customWidth="1"/>
    <col min="37" max="37" width="14" customWidth="1"/>
    <col min="38" max="42" width="12.7109375" customWidth="1"/>
    <col min="43" max="43" width="14.7109375" customWidth="1"/>
    <col min="44" max="46" width="12.7109375" hidden="1" customWidth="1" outlineLevel="1"/>
    <col min="47" max="47" width="12.5703125" hidden="1" customWidth="1" outlineLevel="1"/>
    <col min="48" max="50" width="12.7109375" hidden="1" customWidth="1" outlineLevel="1"/>
    <col min="51" max="51" width="15" hidden="1" customWidth="1" outlineLevel="1"/>
    <col min="52" max="55" width="12.7109375" hidden="1" customWidth="1" outlineLevel="1"/>
    <col min="56" max="56" width="13.28515625" hidden="1" customWidth="1" outlineLevel="1"/>
    <col min="57" max="57" width="13.42578125" hidden="1" customWidth="1" outlineLevel="1"/>
    <col min="58" max="58" width="13.85546875" customWidth="1" collapsed="1"/>
    <col min="59" max="59" width="12.42578125" customWidth="1"/>
    <col min="60" max="60" width="13.85546875" customWidth="1"/>
    <col min="61" max="61" width="14.140625" customWidth="1"/>
    <col min="62" max="62" width="14.28515625" customWidth="1"/>
    <col min="63" max="64" width="13.85546875" customWidth="1"/>
    <col min="65" max="65" width="16" customWidth="1"/>
    <col min="66" max="66" width="13.28515625" customWidth="1"/>
    <col min="67" max="67" width="13.7109375" customWidth="1"/>
    <col min="68" max="69" width="14" customWidth="1"/>
    <col min="70" max="70" width="10.7109375" customWidth="1"/>
    <col min="71" max="71" width="13.5703125" customWidth="1"/>
    <col min="72" max="72" width="13.28515625" customWidth="1"/>
    <col min="73" max="73" width="11.42578125" customWidth="1"/>
    <col min="74" max="74" width="13.7109375" customWidth="1"/>
    <col min="75" max="75" width="13.28515625" customWidth="1"/>
    <col min="76" max="76" width="13.42578125" customWidth="1"/>
    <col min="77" max="78" width="11.5703125" customWidth="1"/>
    <col min="79" max="79" width="13.7109375" customWidth="1"/>
    <col min="80" max="80" width="13.85546875" customWidth="1"/>
    <col min="81" max="81" width="13.42578125" customWidth="1"/>
    <col min="82" max="82" width="13.7109375" customWidth="1"/>
    <col min="83" max="83" width="13.5703125" customWidth="1"/>
    <col min="84" max="84" width="10.85546875" customWidth="1"/>
    <col min="85" max="85" width="15.42578125" customWidth="1"/>
    <col min="86" max="86" width="13.85546875" customWidth="1"/>
    <col min="87" max="87" width="12.7109375" customWidth="1"/>
    <col min="88" max="88" width="13.85546875" customWidth="1"/>
    <col min="89" max="89" width="14" customWidth="1"/>
    <col min="90" max="90" width="14.5703125" customWidth="1"/>
    <col min="91" max="92" width="12.7109375" customWidth="1"/>
    <col min="93" max="93" width="14.5703125" customWidth="1"/>
    <col min="94" max="94" width="14" customWidth="1"/>
    <col min="95" max="95" width="13.28515625" customWidth="1"/>
    <col min="96" max="97" width="13.85546875" customWidth="1"/>
    <col min="98" max="98" width="12.7109375" customWidth="1"/>
    <col min="99" max="99" width="15.140625" customWidth="1"/>
    <col min="100" max="100" width="15" customWidth="1"/>
    <col min="101" max="101" width="15.7109375" customWidth="1"/>
    <col min="102" max="102" width="14.85546875" customWidth="1"/>
    <col min="103" max="103" width="15.7109375" customWidth="1"/>
    <col min="104" max="105" width="16.28515625" customWidth="1"/>
    <col min="106" max="106" width="18" customWidth="1"/>
    <col min="107" max="107" width="16.28515625" customWidth="1"/>
    <col min="108" max="108" width="16.42578125" customWidth="1"/>
    <col min="109" max="109" width="17.5703125" customWidth="1"/>
    <col min="110" max="110" width="16.140625" customWidth="1"/>
    <col min="111" max="111" width="13.42578125" customWidth="1"/>
    <col min="112" max="112" width="10.85546875" customWidth="1"/>
    <col min="113" max="113" width="12.7109375" customWidth="1"/>
    <col min="114" max="114" width="12.42578125" customWidth="1"/>
    <col min="115" max="115" width="12.7109375" customWidth="1"/>
    <col min="116" max="117" width="12" customWidth="1"/>
    <col min="118" max="118" width="13" customWidth="1"/>
    <col min="119" max="119" width="11.85546875" customWidth="1"/>
    <col min="120" max="120" width="12.7109375" customWidth="1"/>
    <col min="121" max="122" width="12.42578125" customWidth="1"/>
    <col min="123" max="123" width="9.85546875" customWidth="1"/>
    <col min="124" max="124" width="13.7109375" customWidth="1"/>
  </cols>
  <sheetData>
    <row r="1" spans="1:124" s="1" customFormat="1" ht="39" customHeight="1">
      <c r="A1" s="25"/>
      <c r="B1" s="436" t="s">
        <v>245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9" t="s">
        <v>244</v>
      </c>
      <c r="Q1" s="419"/>
      <c r="R1" s="419"/>
      <c r="S1" s="419"/>
      <c r="T1" s="419"/>
      <c r="U1" s="287"/>
      <c r="V1" s="287"/>
      <c r="W1" s="287"/>
      <c r="X1" s="288"/>
      <c r="Y1" s="287"/>
      <c r="Z1" s="287"/>
      <c r="AA1" s="287"/>
      <c r="AB1" s="287"/>
      <c r="AC1" s="287"/>
      <c r="AD1" s="428" t="s">
        <v>243</v>
      </c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 t="s">
        <v>145</v>
      </c>
      <c r="AS1" s="428"/>
      <c r="AT1" s="428"/>
      <c r="AU1" s="428"/>
      <c r="AV1" s="428"/>
      <c r="AW1" s="428"/>
      <c r="AX1" s="428"/>
      <c r="AY1" s="428"/>
      <c r="AZ1" s="428"/>
      <c r="BA1" s="428"/>
      <c r="BB1" s="428"/>
      <c r="BC1" s="281"/>
      <c r="BD1" s="281"/>
      <c r="BE1" s="287"/>
      <c r="BF1" s="428" t="s">
        <v>142</v>
      </c>
      <c r="BG1" s="428"/>
      <c r="BH1" s="428"/>
      <c r="BI1" s="428"/>
      <c r="BJ1" s="428"/>
      <c r="BK1" s="428"/>
      <c r="BL1" s="428"/>
      <c r="BM1" s="428"/>
      <c r="BN1" s="428"/>
      <c r="BO1" s="281"/>
      <c r="BP1" s="281"/>
      <c r="BQ1" s="287"/>
      <c r="BR1" s="287"/>
      <c r="BS1" s="287"/>
      <c r="BT1" s="428" t="s">
        <v>144</v>
      </c>
      <c r="BU1" s="428"/>
      <c r="BV1" s="428"/>
      <c r="BW1" s="428"/>
      <c r="BX1" s="428"/>
      <c r="BY1" s="428"/>
      <c r="BZ1" s="428"/>
      <c r="CA1" s="428"/>
      <c r="CB1" s="428"/>
      <c r="CC1" s="428"/>
      <c r="CD1" s="428"/>
      <c r="CE1" s="428"/>
      <c r="CF1" s="289"/>
      <c r="CG1" s="289"/>
      <c r="CH1" s="417" t="s">
        <v>143</v>
      </c>
      <c r="CI1" s="417"/>
      <c r="CJ1" s="417"/>
      <c r="CK1" s="417"/>
      <c r="CL1" s="417"/>
      <c r="CM1" s="417"/>
      <c r="CN1" s="417"/>
      <c r="CO1" s="417"/>
      <c r="CP1" s="417"/>
      <c r="CQ1" s="417"/>
      <c r="CT1" s="17"/>
      <c r="CU1" s="25"/>
      <c r="CV1" s="428" t="s">
        <v>324</v>
      </c>
      <c r="CW1" s="428"/>
      <c r="CX1" s="428"/>
      <c r="CY1" s="428"/>
      <c r="CZ1" s="428"/>
      <c r="DA1" s="428"/>
      <c r="DB1" s="428"/>
      <c r="DC1" s="428"/>
      <c r="DD1" s="428"/>
      <c r="DE1" s="17"/>
      <c r="DF1" s="17"/>
      <c r="DG1" s="17"/>
      <c r="DH1" s="428" t="s">
        <v>325</v>
      </c>
      <c r="DI1" s="428"/>
      <c r="DJ1" s="428"/>
      <c r="DK1" s="428"/>
      <c r="DL1" s="428"/>
      <c r="DM1" s="428"/>
      <c r="DN1" s="428"/>
      <c r="DO1" s="428"/>
      <c r="DP1" s="428"/>
      <c r="DQ1" s="428"/>
      <c r="DR1" s="428"/>
      <c r="DS1" s="428"/>
    </row>
    <row r="2" spans="1:124" ht="104.25" customHeight="1">
      <c r="A2" s="434"/>
      <c r="B2" s="53" t="s">
        <v>305</v>
      </c>
      <c r="C2" s="37" t="s">
        <v>242</v>
      </c>
      <c r="D2" s="38" t="s">
        <v>230</v>
      </c>
      <c r="E2" s="62" t="s">
        <v>254</v>
      </c>
      <c r="F2" s="62" t="s">
        <v>255</v>
      </c>
      <c r="G2" s="13" t="s">
        <v>233</v>
      </c>
      <c r="H2" s="13" t="s">
        <v>304</v>
      </c>
      <c r="I2" s="54" t="s">
        <v>306</v>
      </c>
      <c r="J2" s="13" t="s">
        <v>42</v>
      </c>
      <c r="K2" s="13" t="s">
        <v>24</v>
      </c>
      <c r="L2" s="13" t="s">
        <v>140</v>
      </c>
      <c r="M2" s="13" t="s">
        <v>22</v>
      </c>
      <c r="N2" s="13" t="s">
        <v>141</v>
      </c>
      <c r="O2" s="55" t="s">
        <v>308</v>
      </c>
      <c r="P2" s="53" t="s">
        <v>305</v>
      </c>
      <c r="Q2" s="37" t="s">
        <v>242</v>
      </c>
      <c r="R2" s="38" t="s">
        <v>230</v>
      </c>
      <c r="S2" s="62" t="s">
        <v>254</v>
      </c>
      <c r="T2" s="62" t="s">
        <v>255</v>
      </c>
      <c r="U2" s="13" t="s">
        <v>233</v>
      </c>
      <c r="V2" s="13" t="s">
        <v>304</v>
      </c>
      <c r="W2" s="54" t="s">
        <v>306</v>
      </c>
      <c r="X2" s="13" t="s">
        <v>42</v>
      </c>
      <c r="Y2" s="13" t="s">
        <v>24</v>
      </c>
      <c r="Z2" s="13" t="s">
        <v>140</v>
      </c>
      <c r="AA2" s="13" t="s">
        <v>22</v>
      </c>
      <c r="AB2" s="13" t="s">
        <v>141</v>
      </c>
      <c r="AC2" s="55" t="s">
        <v>308</v>
      </c>
      <c r="AD2" s="53" t="s">
        <v>305</v>
      </c>
      <c r="AE2" s="37" t="s">
        <v>242</v>
      </c>
      <c r="AF2" s="38" t="s">
        <v>230</v>
      </c>
      <c r="AG2" s="62" t="s">
        <v>254</v>
      </c>
      <c r="AH2" s="62" t="s">
        <v>255</v>
      </c>
      <c r="AI2" s="13" t="s">
        <v>233</v>
      </c>
      <c r="AJ2" s="13" t="s">
        <v>304</v>
      </c>
      <c r="AK2" s="54" t="s">
        <v>306</v>
      </c>
      <c r="AL2" s="13" t="s">
        <v>42</v>
      </c>
      <c r="AM2" s="13" t="s">
        <v>24</v>
      </c>
      <c r="AN2" s="13" t="s">
        <v>140</v>
      </c>
      <c r="AO2" s="13" t="s">
        <v>22</v>
      </c>
      <c r="AP2" s="13" t="s">
        <v>141</v>
      </c>
      <c r="AQ2" s="55" t="s">
        <v>308</v>
      </c>
      <c r="AR2" s="53" t="s">
        <v>305</v>
      </c>
      <c r="AS2" s="37" t="s">
        <v>242</v>
      </c>
      <c r="AT2" s="38" t="s">
        <v>230</v>
      </c>
      <c r="AU2" s="62" t="s">
        <v>254</v>
      </c>
      <c r="AV2" s="62" t="s">
        <v>255</v>
      </c>
      <c r="AW2" s="13" t="s">
        <v>233</v>
      </c>
      <c r="AX2" s="13" t="s">
        <v>304</v>
      </c>
      <c r="AY2" s="54" t="s">
        <v>306</v>
      </c>
      <c r="AZ2" s="13" t="s">
        <v>42</v>
      </c>
      <c r="BA2" s="13" t="s">
        <v>24</v>
      </c>
      <c r="BB2" s="13" t="s">
        <v>140</v>
      </c>
      <c r="BC2" s="13" t="s">
        <v>22</v>
      </c>
      <c r="BD2" s="13" t="s">
        <v>141</v>
      </c>
      <c r="BE2" s="55" t="s">
        <v>308</v>
      </c>
      <c r="BF2" s="53" t="s">
        <v>305</v>
      </c>
      <c r="BG2" s="37" t="s">
        <v>242</v>
      </c>
      <c r="BH2" s="38" t="s">
        <v>230</v>
      </c>
      <c r="BI2" s="62" t="s">
        <v>254</v>
      </c>
      <c r="BJ2" s="62" t="s">
        <v>255</v>
      </c>
      <c r="BK2" s="13" t="s">
        <v>233</v>
      </c>
      <c r="BL2" s="13" t="s">
        <v>304</v>
      </c>
      <c r="BM2" s="54" t="s">
        <v>306</v>
      </c>
      <c r="BN2" s="13" t="s">
        <v>42</v>
      </c>
      <c r="BO2" s="13" t="s">
        <v>24</v>
      </c>
      <c r="BP2" s="13" t="s">
        <v>140</v>
      </c>
      <c r="BQ2" s="13" t="s">
        <v>22</v>
      </c>
      <c r="BR2" s="13" t="s">
        <v>141</v>
      </c>
      <c r="BS2" s="55" t="s">
        <v>308</v>
      </c>
      <c r="BT2" s="53" t="s">
        <v>305</v>
      </c>
      <c r="BU2" s="37" t="s">
        <v>242</v>
      </c>
      <c r="BV2" s="38" t="s">
        <v>230</v>
      </c>
      <c r="BW2" s="62" t="s">
        <v>254</v>
      </c>
      <c r="BX2" s="62" t="s">
        <v>255</v>
      </c>
      <c r="BY2" s="13" t="s">
        <v>233</v>
      </c>
      <c r="BZ2" s="13" t="s">
        <v>304</v>
      </c>
      <c r="CA2" s="54" t="s">
        <v>306</v>
      </c>
      <c r="CB2" s="13" t="s">
        <v>42</v>
      </c>
      <c r="CC2" s="13" t="s">
        <v>24</v>
      </c>
      <c r="CD2" s="13" t="s">
        <v>140</v>
      </c>
      <c r="CE2" s="13" t="s">
        <v>22</v>
      </c>
      <c r="CF2" s="13" t="s">
        <v>141</v>
      </c>
      <c r="CG2" s="55" t="s">
        <v>308</v>
      </c>
      <c r="CH2" s="53" t="s">
        <v>305</v>
      </c>
      <c r="CI2" s="37" t="s">
        <v>242</v>
      </c>
      <c r="CJ2" s="38" t="s">
        <v>230</v>
      </c>
      <c r="CK2" s="62" t="s">
        <v>254</v>
      </c>
      <c r="CL2" s="62" t="s">
        <v>255</v>
      </c>
      <c r="CM2" s="13" t="s">
        <v>233</v>
      </c>
      <c r="CN2" s="13" t="s">
        <v>304</v>
      </c>
      <c r="CO2" s="54" t="s">
        <v>306</v>
      </c>
      <c r="CP2" s="13" t="s">
        <v>42</v>
      </c>
      <c r="CQ2" s="13" t="s">
        <v>24</v>
      </c>
      <c r="CR2" s="13" t="s">
        <v>140</v>
      </c>
      <c r="CS2" s="13" t="s">
        <v>22</v>
      </c>
      <c r="CT2" s="13" t="s">
        <v>141</v>
      </c>
      <c r="CU2" s="55" t="s">
        <v>308</v>
      </c>
      <c r="CV2" s="37" t="s">
        <v>242</v>
      </c>
      <c r="CW2" s="38" t="s">
        <v>230</v>
      </c>
      <c r="CX2" s="62" t="s">
        <v>254</v>
      </c>
      <c r="CY2" s="62" t="s">
        <v>255</v>
      </c>
      <c r="CZ2" s="13" t="s">
        <v>233</v>
      </c>
      <c r="DA2" s="13" t="s">
        <v>304</v>
      </c>
      <c r="DB2" s="38" t="s">
        <v>309</v>
      </c>
      <c r="DC2" s="13" t="s">
        <v>42</v>
      </c>
      <c r="DD2" s="13" t="s">
        <v>24</v>
      </c>
      <c r="DE2" s="13" t="s">
        <v>140</v>
      </c>
      <c r="DF2" s="13" t="s">
        <v>22</v>
      </c>
      <c r="DG2" s="13" t="s">
        <v>141</v>
      </c>
      <c r="DH2" s="37" t="s">
        <v>242</v>
      </c>
      <c r="DI2" s="38" t="s">
        <v>230</v>
      </c>
      <c r="DJ2" s="62" t="s">
        <v>254</v>
      </c>
      <c r="DK2" s="62" t="s">
        <v>255</v>
      </c>
      <c r="DL2" s="13" t="s">
        <v>233</v>
      </c>
      <c r="DM2" s="13" t="s">
        <v>304</v>
      </c>
      <c r="DN2" s="38" t="s">
        <v>309</v>
      </c>
      <c r="DO2" s="13" t="s">
        <v>42</v>
      </c>
      <c r="DP2" s="13" t="s">
        <v>24</v>
      </c>
      <c r="DQ2" s="13" t="s">
        <v>140</v>
      </c>
      <c r="DR2" s="13" t="s">
        <v>22</v>
      </c>
      <c r="DS2" s="13" t="s">
        <v>141</v>
      </c>
      <c r="DT2" s="133"/>
    </row>
    <row r="3" spans="1:124" ht="15" customHeight="1">
      <c r="A3" s="435"/>
      <c r="B3" s="41" t="s">
        <v>298</v>
      </c>
      <c r="C3" s="41" t="s">
        <v>299</v>
      </c>
      <c r="D3" s="41" t="s">
        <v>300</v>
      </c>
      <c r="E3" s="41" t="s">
        <v>301</v>
      </c>
      <c r="F3" s="41" t="s">
        <v>302</v>
      </c>
      <c r="G3" s="41" t="s">
        <v>303</v>
      </c>
      <c r="H3" s="41" t="s">
        <v>133</v>
      </c>
      <c r="I3" s="41" t="s">
        <v>134</v>
      </c>
      <c r="J3" s="41" t="s">
        <v>135</v>
      </c>
      <c r="K3" s="45" t="s">
        <v>136</v>
      </c>
      <c r="L3" s="41" t="s">
        <v>137</v>
      </c>
      <c r="M3" s="41" t="s">
        <v>138</v>
      </c>
      <c r="N3" s="41" t="s">
        <v>139</v>
      </c>
      <c r="O3" s="19">
        <v>57</v>
      </c>
      <c r="P3" s="41" t="s">
        <v>298</v>
      </c>
      <c r="Q3" s="41" t="s">
        <v>299</v>
      </c>
      <c r="R3" s="41" t="s">
        <v>300</v>
      </c>
      <c r="S3" s="41" t="s">
        <v>301</v>
      </c>
      <c r="T3" s="41" t="s">
        <v>302</v>
      </c>
      <c r="U3" s="41" t="s">
        <v>303</v>
      </c>
      <c r="V3" s="41" t="s">
        <v>133</v>
      </c>
      <c r="W3" s="41" t="s">
        <v>134</v>
      </c>
      <c r="X3" s="41" t="s">
        <v>135</v>
      </c>
      <c r="Y3" s="45" t="s">
        <v>136</v>
      </c>
      <c r="Z3" s="41" t="s">
        <v>137</v>
      </c>
      <c r="AA3" s="41" t="s">
        <v>138</v>
      </c>
      <c r="AB3" s="41" t="s">
        <v>139</v>
      </c>
      <c r="AC3" s="41" t="s">
        <v>307</v>
      </c>
      <c r="AD3" s="41" t="s">
        <v>298</v>
      </c>
      <c r="AE3" s="41" t="s">
        <v>299</v>
      </c>
      <c r="AF3" s="41" t="s">
        <v>300</v>
      </c>
      <c r="AG3" s="41" t="s">
        <v>301</v>
      </c>
      <c r="AH3" s="41" t="s">
        <v>302</v>
      </c>
      <c r="AI3" s="41" t="s">
        <v>303</v>
      </c>
      <c r="AJ3" s="41" t="s">
        <v>133</v>
      </c>
      <c r="AK3" s="41" t="s">
        <v>134</v>
      </c>
      <c r="AL3" s="41" t="s">
        <v>135</v>
      </c>
      <c r="AM3" s="45" t="s">
        <v>136</v>
      </c>
      <c r="AN3" s="41" t="s">
        <v>137</v>
      </c>
      <c r="AO3" s="41" t="s">
        <v>138</v>
      </c>
      <c r="AP3" s="41" t="s">
        <v>139</v>
      </c>
      <c r="AQ3" s="41" t="s">
        <v>307</v>
      </c>
      <c r="AR3" s="41" t="s">
        <v>298</v>
      </c>
      <c r="AS3" s="41" t="s">
        <v>299</v>
      </c>
      <c r="AT3" s="41" t="s">
        <v>300</v>
      </c>
      <c r="AU3" s="41" t="s">
        <v>301</v>
      </c>
      <c r="AV3" s="41" t="s">
        <v>302</v>
      </c>
      <c r="AW3" s="41" t="s">
        <v>303</v>
      </c>
      <c r="AX3" s="41" t="s">
        <v>133</v>
      </c>
      <c r="AY3" s="41" t="s">
        <v>134</v>
      </c>
      <c r="AZ3" s="41" t="s">
        <v>135</v>
      </c>
      <c r="BA3" s="45" t="s">
        <v>136</v>
      </c>
      <c r="BB3" s="41" t="s">
        <v>137</v>
      </c>
      <c r="BC3" s="41" t="s">
        <v>138</v>
      </c>
      <c r="BD3" s="41" t="s">
        <v>139</v>
      </c>
      <c r="BE3" s="41" t="s">
        <v>307</v>
      </c>
      <c r="BF3" s="41" t="s">
        <v>298</v>
      </c>
      <c r="BG3" s="41" t="s">
        <v>299</v>
      </c>
      <c r="BH3" s="41" t="s">
        <v>300</v>
      </c>
      <c r="BI3" s="41" t="s">
        <v>301</v>
      </c>
      <c r="BJ3" s="41" t="s">
        <v>302</v>
      </c>
      <c r="BK3" s="41" t="s">
        <v>303</v>
      </c>
      <c r="BL3" s="41" t="s">
        <v>133</v>
      </c>
      <c r="BM3" s="41" t="s">
        <v>134</v>
      </c>
      <c r="BN3" s="41" t="s">
        <v>135</v>
      </c>
      <c r="BO3" s="45" t="s">
        <v>136</v>
      </c>
      <c r="BP3" s="41" t="s">
        <v>137</v>
      </c>
      <c r="BQ3" s="41" t="s">
        <v>138</v>
      </c>
      <c r="BR3" s="41" t="s">
        <v>139</v>
      </c>
      <c r="BS3" s="41" t="s">
        <v>307</v>
      </c>
      <c r="BT3" s="41" t="s">
        <v>298</v>
      </c>
      <c r="BU3" s="41" t="s">
        <v>299</v>
      </c>
      <c r="BV3" s="41" t="s">
        <v>300</v>
      </c>
      <c r="BW3" s="41" t="s">
        <v>301</v>
      </c>
      <c r="BX3" s="41" t="s">
        <v>302</v>
      </c>
      <c r="BY3" s="41" t="s">
        <v>303</v>
      </c>
      <c r="BZ3" s="41" t="s">
        <v>133</v>
      </c>
      <c r="CA3" s="41" t="s">
        <v>134</v>
      </c>
      <c r="CB3" s="41" t="s">
        <v>135</v>
      </c>
      <c r="CC3" s="45" t="s">
        <v>136</v>
      </c>
      <c r="CD3" s="41" t="s">
        <v>137</v>
      </c>
      <c r="CE3" s="41" t="s">
        <v>138</v>
      </c>
      <c r="CF3" s="41" t="s">
        <v>139</v>
      </c>
      <c r="CG3" s="41" t="s">
        <v>307</v>
      </c>
      <c r="CH3" s="41" t="s">
        <v>298</v>
      </c>
      <c r="CI3" s="41" t="s">
        <v>299</v>
      </c>
      <c r="CJ3" s="41" t="s">
        <v>300</v>
      </c>
      <c r="CK3" s="41" t="s">
        <v>301</v>
      </c>
      <c r="CL3" s="41" t="s">
        <v>302</v>
      </c>
      <c r="CM3" s="41" t="s">
        <v>303</v>
      </c>
      <c r="CN3" s="41" t="s">
        <v>133</v>
      </c>
      <c r="CO3" s="41" t="s">
        <v>134</v>
      </c>
      <c r="CP3" s="41" t="s">
        <v>135</v>
      </c>
      <c r="CQ3" s="45" t="s">
        <v>136</v>
      </c>
      <c r="CR3" s="41" t="s">
        <v>137</v>
      </c>
      <c r="CS3" s="41" t="s">
        <v>138</v>
      </c>
      <c r="CT3" s="41" t="s">
        <v>139</v>
      </c>
      <c r="CU3" s="41" t="s">
        <v>307</v>
      </c>
      <c r="CV3" s="41" t="s">
        <v>299</v>
      </c>
      <c r="CW3" s="41" t="s">
        <v>300</v>
      </c>
      <c r="CX3" s="41" t="s">
        <v>301</v>
      </c>
      <c r="CY3" s="41" t="s">
        <v>302</v>
      </c>
      <c r="CZ3" s="41" t="s">
        <v>303</v>
      </c>
      <c r="DA3" s="41" t="s">
        <v>133</v>
      </c>
      <c r="DB3" s="41" t="s">
        <v>134</v>
      </c>
      <c r="DC3" s="41" t="s">
        <v>135</v>
      </c>
      <c r="DD3" s="45" t="s">
        <v>136</v>
      </c>
      <c r="DE3" s="41" t="s">
        <v>137</v>
      </c>
      <c r="DF3" s="41" t="s">
        <v>138</v>
      </c>
      <c r="DG3" s="41" t="s">
        <v>139</v>
      </c>
      <c r="DH3" s="41"/>
      <c r="DI3" s="41" t="s">
        <v>300</v>
      </c>
      <c r="DJ3" s="41" t="s">
        <v>301</v>
      </c>
      <c r="DK3" s="41" t="s">
        <v>302</v>
      </c>
      <c r="DL3" s="41" t="s">
        <v>303</v>
      </c>
      <c r="DM3" s="41" t="s">
        <v>133</v>
      </c>
      <c r="DN3" s="41" t="s">
        <v>134</v>
      </c>
      <c r="DO3" s="41" t="s">
        <v>135</v>
      </c>
      <c r="DP3" s="45" t="s">
        <v>136</v>
      </c>
      <c r="DQ3" s="41" t="s">
        <v>137</v>
      </c>
      <c r="DR3" s="41" t="s">
        <v>138</v>
      </c>
      <c r="DS3" s="41" t="s">
        <v>139</v>
      </c>
      <c r="DT3" s="5"/>
    </row>
    <row r="4" spans="1:124" s="15" customFormat="1" ht="15" customHeight="1">
      <c r="A4" s="294" t="s">
        <v>340</v>
      </c>
      <c r="B4" s="63">
        <f t="shared" ref="B4:B27" si="0">C4+D4</f>
        <v>0</v>
      </c>
      <c r="C4" s="63"/>
      <c r="D4" s="63"/>
      <c r="E4" s="63"/>
      <c r="F4" s="63"/>
      <c r="G4" s="63"/>
      <c r="H4" s="63"/>
      <c r="I4" s="90">
        <f t="shared" ref="I4:I27" si="1">SUM(J4:N4)</f>
        <v>18</v>
      </c>
      <c r="J4" s="296">
        <v>18</v>
      </c>
      <c r="K4" s="91"/>
      <c r="L4" s="63"/>
      <c r="M4" s="296">
        <f>'р 2'!GS4</f>
        <v>0</v>
      </c>
      <c r="N4" s="63"/>
      <c r="O4" s="63">
        <f t="shared" ref="O4:O27" si="2">B4+I4</f>
        <v>18</v>
      </c>
      <c r="P4" s="63">
        <f t="shared" ref="P4:P26" si="3">SUM(Q4+R4)</f>
        <v>0</v>
      </c>
      <c r="Q4" s="94"/>
      <c r="R4" s="94"/>
      <c r="S4" s="94"/>
      <c r="T4" s="94"/>
      <c r="U4" s="94">
        <f t="shared" ref="U4:U26" si="4">G4*0.969</f>
        <v>0</v>
      </c>
      <c r="V4" s="94"/>
      <c r="W4" s="90">
        <f t="shared" ref="W4:W27" si="5">SUM(X4:AB4)</f>
        <v>17.3</v>
      </c>
      <c r="X4" s="94">
        <v>17.3</v>
      </c>
      <c r="Y4" s="95"/>
      <c r="Z4" s="94"/>
      <c r="AA4" s="94">
        <v>0</v>
      </c>
      <c r="AB4" s="94"/>
      <c r="AC4" s="63">
        <f t="shared" ref="AC4:AC27" si="6">P4+W4</f>
        <v>17.3</v>
      </c>
      <c r="AD4" s="63">
        <f t="shared" ref="AD4:AD27" si="7">AE4+AF4</f>
        <v>0</v>
      </c>
      <c r="AE4" s="94"/>
      <c r="AF4" s="94"/>
      <c r="AG4" s="94"/>
      <c r="AH4" s="94"/>
      <c r="AI4" s="94"/>
      <c r="AJ4" s="94"/>
      <c r="AK4" s="96">
        <f>SUM(AL4:AP4)</f>
        <v>0</v>
      </c>
      <c r="AL4" s="94"/>
      <c r="AM4" s="95"/>
      <c r="AN4" s="94"/>
      <c r="AO4" s="94"/>
      <c r="AP4" s="94"/>
      <c r="AQ4" s="94">
        <f>AD4+AK4</f>
        <v>0</v>
      </c>
      <c r="AR4" s="63"/>
      <c r="AS4" s="63"/>
      <c r="AT4" s="63"/>
      <c r="AU4" s="63"/>
      <c r="AV4" s="63"/>
      <c r="AW4" s="63"/>
      <c r="AX4" s="63"/>
      <c r="AY4" s="90">
        <v>0</v>
      </c>
      <c r="AZ4" s="63"/>
      <c r="BA4" s="91"/>
      <c r="BB4" s="63"/>
      <c r="BC4" s="63"/>
      <c r="BD4" s="63">
        <f>CY4*'[1]р 1'!BC5*9/1000</f>
        <v>0</v>
      </c>
      <c r="BE4" s="63">
        <f>'[1]р 1'!BA5*'[1]р 3'!CX4*9/1000</f>
        <v>0</v>
      </c>
      <c r="BF4" s="63">
        <f t="shared" ref="BF4:BF26" si="8">B4</f>
        <v>0</v>
      </c>
      <c r="BG4" s="63">
        <f t="shared" ref="BG4:BG26" si="9">C4</f>
        <v>0</v>
      </c>
      <c r="BH4" s="63">
        <f t="shared" ref="BH4:BH26" si="10">D4</f>
        <v>0</v>
      </c>
      <c r="BI4" s="94"/>
      <c r="BJ4" s="94"/>
      <c r="BK4" s="63"/>
      <c r="BL4" s="63"/>
      <c r="BM4" s="90">
        <f t="shared" ref="BM4:BM27" si="11">SUM(BN4:BR4)</f>
        <v>18</v>
      </c>
      <c r="BN4" s="63">
        <f t="shared" ref="BN4:BN27" si="12">J4</f>
        <v>18</v>
      </c>
      <c r="BO4" s="91"/>
      <c r="BP4" s="63"/>
      <c r="BQ4" s="296">
        <f>M4</f>
        <v>0</v>
      </c>
      <c r="BR4" s="63"/>
      <c r="BS4" s="63">
        <f t="shared" ref="BS4:BS27" si="13">BF4+BM4</f>
        <v>18</v>
      </c>
      <c r="BT4" s="63">
        <f t="shared" ref="BT4:BT27" si="14">BU4+BV4</f>
        <v>0</v>
      </c>
      <c r="BU4" s="63"/>
      <c r="BV4" s="63">
        <f t="shared" ref="BV4:BV27" si="15">BH4</f>
        <v>0</v>
      </c>
      <c r="BW4" s="94"/>
      <c r="BX4" s="94"/>
      <c r="BY4" s="63"/>
      <c r="BZ4" s="63"/>
      <c r="CA4" s="90">
        <f t="shared" ref="CA4:CA27" si="16">SUM(CB4:CF4)</f>
        <v>18</v>
      </c>
      <c r="CB4" s="63">
        <f t="shared" ref="CB4:CB27" si="17">BN4</f>
        <v>18</v>
      </c>
      <c r="CC4" s="91"/>
      <c r="CD4" s="92"/>
      <c r="CE4" s="63">
        <f t="shared" ref="CE4:CE27" si="18">BQ4</f>
        <v>0</v>
      </c>
      <c r="CF4" s="63"/>
      <c r="CG4" s="63">
        <f>BT4+CA4</f>
        <v>18</v>
      </c>
      <c r="CH4" s="63">
        <f>CI4+CJ4</f>
        <v>0</v>
      </c>
      <c r="CI4" s="63">
        <f>Q4+AE4+AS4</f>
        <v>0</v>
      </c>
      <c r="CJ4" s="63">
        <f t="shared" ref="CJ4:CM27" si="19">R4+AF4+AT4</f>
        <v>0</v>
      </c>
      <c r="CK4" s="63">
        <f t="shared" ref="CK4:CM19" si="20">S4+AG4+AU4</f>
        <v>0</v>
      </c>
      <c r="CL4" s="63">
        <f t="shared" si="20"/>
        <v>0</v>
      </c>
      <c r="CM4" s="63">
        <f t="shared" si="20"/>
        <v>0</v>
      </c>
      <c r="CN4" s="63"/>
      <c r="CO4" s="90">
        <f t="shared" ref="CO4:CO27" si="21">SUM(CP4:CT4)</f>
        <v>17.3</v>
      </c>
      <c r="CP4" s="63">
        <f t="shared" ref="CP4:CP27" si="22">X4+AL4+AZ4</f>
        <v>17.3</v>
      </c>
      <c r="CQ4" s="63">
        <f t="shared" ref="CQ4:CT19" si="23">Y4+AM4+BA4</f>
        <v>0</v>
      </c>
      <c r="CR4" s="63">
        <f t="shared" si="23"/>
        <v>0</v>
      </c>
      <c r="CS4" s="63">
        <f t="shared" si="23"/>
        <v>0</v>
      </c>
      <c r="CT4" s="63">
        <f t="shared" si="23"/>
        <v>0</v>
      </c>
      <c r="CU4" s="63">
        <f t="shared" ref="CU4:CU27" si="24">CH4+CO4</f>
        <v>17.3</v>
      </c>
      <c r="CV4" s="65"/>
      <c r="CW4" s="19">
        <f t="shared" ref="CW4:CW27" si="25">DB4</f>
        <v>0</v>
      </c>
      <c r="CX4" s="19"/>
      <c r="CY4" s="65"/>
      <c r="CZ4" s="19"/>
      <c r="DA4" s="19"/>
      <c r="DB4" s="19">
        <f>DF4*1.0593</f>
        <v>0</v>
      </c>
      <c r="DC4" s="19">
        <v>13000</v>
      </c>
      <c r="DD4" s="97"/>
      <c r="DE4" s="19"/>
      <c r="DF4" s="19"/>
      <c r="DG4" s="19"/>
      <c r="DH4" s="19"/>
      <c r="DI4" s="19">
        <f t="shared" ref="DI4:DI11" si="26">CW4/18</f>
        <v>0</v>
      </c>
      <c r="DJ4" s="19"/>
      <c r="DK4" s="19"/>
      <c r="DL4" s="19"/>
      <c r="DM4" s="19"/>
      <c r="DN4" s="19"/>
      <c r="DO4" s="19">
        <v>134</v>
      </c>
      <c r="DP4" s="97"/>
      <c r="DQ4" s="19"/>
      <c r="DR4" s="19">
        <f t="shared" ref="DR4:DR26" si="27">DF4/18.069</f>
        <v>0</v>
      </c>
      <c r="DS4" s="19"/>
      <c r="DT4" s="134"/>
    </row>
    <row r="5" spans="1:124" s="15" customFormat="1" ht="14.25" customHeight="1">
      <c r="A5" s="294" t="s">
        <v>342</v>
      </c>
      <c r="B5" s="63"/>
      <c r="C5" s="63"/>
      <c r="D5" s="63"/>
      <c r="E5" s="63"/>
      <c r="F5" s="63"/>
      <c r="G5" s="63"/>
      <c r="H5" s="63"/>
      <c r="I5" s="90">
        <f t="shared" si="1"/>
        <v>592.70000000000005</v>
      </c>
      <c r="J5" s="296">
        <f>'р 2'!AB5</f>
        <v>75.7</v>
      </c>
      <c r="K5" s="91"/>
      <c r="L5" s="63"/>
      <c r="M5" s="296">
        <f>'р 2'!GS5</f>
        <v>517</v>
      </c>
      <c r="N5" s="63"/>
      <c r="O5" s="63">
        <f t="shared" si="2"/>
        <v>592.70000000000005</v>
      </c>
      <c r="P5" s="63">
        <f t="shared" si="3"/>
        <v>0</v>
      </c>
      <c r="Q5" s="94"/>
      <c r="R5" s="94"/>
      <c r="S5" s="94"/>
      <c r="T5" s="94"/>
      <c r="U5" s="94">
        <f t="shared" si="4"/>
        <v>0</v>
      </c>
      <c r="V5" s="94"/>
      <c r="W5" s="90">
        <f t="shared" si="5"/>
        <v>579.4</v>
      </c>
      <c r="X5" s="94">
        <v>72.8</v>
      </c>
      <c r="Y5" s="95"/>
      <c r="Z5" s="94"/>
      <c r="AA5" s="94">
        <v>506.6</v>
      </c>
      <c r="AB5" s="94"/>
      <c r="AC5" s="63">
        <f t="shared" si="6"/>
        <v>579.4</v>
      </c>
      <c r="AD5" s="63">
        <f t="shared" si="7"/>
        <v>0</v>
      </c>
      <c r="AE5" s="94"/>
      <c r="AF5" s="94"/>
      <c r="AG5" s="94"/>
      <c r="AH5" s="94"/>
      <c r="AI5" s="94"/>
      <c r="AJ5" s="94"/>
      <c r="AK5" s="96">
        <f t="shared" ref="AK5:AK27" si="28">SUM(AL5:AP5)</f>
        <v>0</v>
      </c>
      <c r="AL5" s="94"/>
      <c r="AM5" s="95"/>
      <c r="AN5" s="94"/>
      <c r="AO5" s="94"/>
      <c r="AP5" s="94"/>
      <c r="AQ5" s="94">
        <f t="shared" ref="AQ5:AQ27" si="29">AD5+AK5</f>
        <v>0</v>
      </c>
      <c r="AR5" s="63"/>
      <c r="AS5" s="63"/>
      <c r="AT5" s="63"/>
      <c r="AU5" s="63"/>
      <c r="AV5" s="63"/>
      <c r="AW5" s="63"/>
      <c r="AX5" s="63"/>
      <c r="AY5" s="90">
        <v>0</v>
      </c>
      <c r="AZ5" s="63"/>
      <c r="BA5" s="91"/>
      <c r="BB5" s="63"/>
      <c r="BC5" s="63"/>
      <c r="BD5" s="63">
        <f>CY5*'[2]р 1'!BC6*9/1000</f>
        <v>0</v>
      </c>
      <c r="BE5" s="63">
        <f>'[2]р 1'!BA6*'[2]р 3'!CX5*9/1000</f>
        <v>0</v>
      </c>
      <c r="BF5" s="63">
        <f t="shared" si="8"/>
        <v>0</v>
      </c>
      <c r="BG5" s="63">
        <f t="shared" si="9"/>
        <v>0</v>
      </c>
      <c r="BH5" s="63">
        <f t="shared" si="10"/>
        <v>0</v>
      </c>
      <c r="BI5" s="94"/>
      <c r="BJ5" s="94"/>
      <c r="BK5" s="63"/>
      <c r="BL5" s="63"/>
      <c r="BM5" s="90">
        <f t="shared" si="11"/>
        <v>592.70000000000005</v>
      </c>
      <c r="BN5" s="63">
        <f t="shared" si="12"/>
        <v>75.7</v>
      </c>
      <c r="BO5" s="91"/>
      <c r="BP5" s="63"/>
      <c r="BQ5" s="296">
        <f t="shared" ref="BQ5:BQ27" si="30">M5</f>
        <v>517</v>
      </c>
      <c r="BR5" s="63"/>
      <c r="BS5" s="63">
        <f t="shared" si="13"/>
        <v>592.70000000000005</v>
      </c>
      <c r="BT5" s="63">
        <f t="shared" si="14"/>
        <v>0</v>
      </c>
      <c r="BU5" s="63"/>
      <c r="BV5" s="63">
        <f t="shared" si="15"/>
        <v>0</v>
      </c>
      <c r="BW5" s="94"/>
      <c r="BX5" s="94"/>
      <c r="BY5" s="63"/>
      <c r="BZ5" s="63"/>
      <c r="CA5" s="90">
        <f t="shared" si="16"/>
        <v>592.70000000000005</v>
      </c>
      <c r="CB5" s="63">
        <f t="shared" si="17"/>
        <v>75.7</v>
      </c>
      <c r="CC5" s="91"/>
      <c r="CD5" s="92"/>
      <c r="CE5" s="63">
        <f t="shared" si="18"/>
        <v>517</v>
      </c>
      <c r="CF5" s="63"/>
      <c r="CG5" s="63">
        <f t="shared" ref="CG5:CG27" si="31">BT5+CA5</f>
        <v>592.70000000000005</v>
      </c>
      <c r="CH5" s="63">
        <f t="shared" ref="CH5:CH26" si="32">CI5+CJ5</f>
        <v>0</v>
      </c>
      <c r="CI5" s="63">
        <f t="shared" ref="CI5:CI27" si="33">Q5+AE5+AS5</f>
        <v>0</v>
      </c>
      <c r="CJ5" s="63">
        <f t="shared" si="19"/>
        <v>0</v>
      </c>
      <c r="CK5" s="63">
        <f t="shared" si="20"/>
        <v>0</v>
      </c>
      <c r="CL5" s="63">
        <f t="shared" si="20"/>
        <v>0</v>
      </c>
      <c r="CM5" s="63">
        <f t="shared" si="20"/>
        <v>0</v>
      </c>
      <c r="CN5" s="63"/>
      <c r="CO5" s="90">
        <f t="shared" si="21"/>
        <v>579.4</v>
      </c>
      <c r="CP5" s="63">
        <f t="shared" si="22"/>
        <v>72.8</v>
      </c>
      <c r="CQ5" s="63">
        <f t="shared" si="23"/>
        <v>0</v>
      </c>
      <c r="CR5" s="63">
        <f t="shared" si="23"/>
        <v>0</v>
      </c>
      <c r="CS5" s="63">
        <f t="shared" si="23"/>
        <v>506.6</v>
      </c>
      <c r="CT5" s="63">
        <f t="shared" si="23"/>
        <v>0</v>
      </c>
      <c r="CU5" s="63">
        <f t="shared" si="24"/>
        <v>579.4</v>
      </c>
      <c r="CV5" s="65"/>
      <c r="CW5" s="19">
        <f t="shared" si="25"/>
        <v>0</v>
      </c>
      <c r="CX5" s="19"/>
      <c r="CY5" s="65"/>
      <c r="CZ5" s="19"/>
      <c r="DA5" s="19"/>
      <c r="DB5" s="19"/>
      <c r="DC5" s="19">
        <v>12654</v>
      </c>
      <c r="DD5" s="97"/>
      <c r="DE5" s="19"/>
      <c r="DF5" s="19">
        <v>3780</v>
      </c>
      <c r="DG5" s="19"/>
      <c r="DH5" s="19"/>
      <c r="DI5" s="19">
        <f t="shared" si="26"/>
        <v>0</v>
      </c>
      <c r="DJ5" s="19"/>
      <c r="DK5" s="19"/>
      <c r="DL5" s="19"/>
      <c r="DM5" s="19"/>
      <c r="DN5" s="19"/>
      <c r="DO5" s="19">
        <v>828</v>
      </c>
      <c r="DP5" s="97"/>
      <c r="DQ5" s="19"/>
      <c r="DR5" s="19">
        <v>210</v>
      </c>
      <c r="DS5" s="19"/>
      <c r="DT5" s="134"/>
    </row>
    <row r="6" spans="1:124" s="15" customFormat="1" ht="15" customHeight="1">
      <c r="A6" s="294" t="s">
        <v>337</v>
      </c>
      <c r="B6" s="63">
        <f t="shared" si="0"/>
        <v>0</v>
      </c>
      <c r="C6" s="63"/>
      <c r="D6" s="63"/>
      <c r="E6" s="63"/>
      <c r="F6" s="63"/>
      <c r="G6" s="63"/>
      <c r="H6" s="63"/>
      <c r="I6" s="90">
        <f t="shared" si="1"/>
        <v>145</v>
      </c>
      <c r="J6" s="296">
        <f>'р 2'!AB6</f>
        <v>80.3</v>
      </c>
      <c r="K6" s="91"/>
      <c r="L6" s="63"/>
      <c r="M6" s="296">
        <f>'р 2'!GS6</f>
        <v>64.7</v>
      </c>
      <c r="N6" s="63"/>
      <c r="O6" s="63">
        <f t="shared" si="2"/>
        <v>145</v>
      </c>
      <c r="P6" s="63">
        <f t="shared" si="3"/>
        <v>0</v>
      </c>
      <c r="Q6" s="94"/>
      <c r="R6" s="94"/>
      <c r="S6" s="94"/>
      <c r="T6" s="94"/>
      <c r="U6" s="94">
        <f t="shared" si="4"/>
        <v>0</v>
      </c>
      <c r="V6" s="94"/>
      <c r="W6" s="90">
        <f t="shared" si="5"/>
        <v>140.6</v>
      </c>
      <c r="X6" s="94">
        <v>77.2</v>
      </c>
      <c r="Y6" s="95"/>
      <c r="Z6" s="94"/>
      <c r="AA6" s="94">
        <v>63.4</v>
      </c>
      <c r="AB6" s="94"/>
      <c r="AC6" s="63">
        <f t="shared" si="6"/>
        <v>140.6</v>
      </c>
      <c r="AD6" s="63">
        <f t="shared" si="7"/>
        <v>0</v>
      </c>
      <c r="AE6" s="94"/>
      <c r="AF6" s="94"/>
      <c r="AG6" s="94"/>
      <c r="AH6" s="94"/>
      <c r="AI6" s="94"/>
      <c r="AJ6" s="94"/>
      <c r="AK6" s="96">
        <f t="shared" si="28"/>
        <v>0</v>
      </c>
      <c r="AL6" s="94"/>
      <c r="AM6" s="95"/>
      <c r="AN6" s="94"/>
      <c r="AO6" s="94"/>
      <c r="AP6" s="94"/>
      <c r="AQ6" s="94">
        <f t="shared" si="29"/>
        <v>0</v>
      </c>
      <c r="AR6" s="63"/>
      <c r="AS6" s="63"/>
      <c r="AT6" s="63"/>
      <c r="AU6" s="63"/>
      <c r="AV6" s="63"/>
      <c r="AW6" s="63"/>
      <c r="AX6" s="63"/>
      <c r="AY6" s="90">
        <v>0</v>
      </c>
      <c r="AZ6" s="63"/>
      <c r="BA6" s="91"/>
      <c r="BB6" s="63"/>
      <c r="BC6" s="63"/>
      <c r="BD6" s="63">
        <f>CY6*'[3]р 1'!BC7*9/1000</f>
        <v>0</v>
      </c>
      <c r="BE6" s="63">
        <f>'[3]р 1'!BA7*'[3]р 3'!CX6*9/1000</f>
        <v>0</v>
      </c>
      <c r="BF6" s="63">
        <f t="shared" si="8"/>
        <v>0</v>
      </c>
      <c r="BG6" s="63">
        <f t="shared" si="9"/>
        <v>0</v>
      </c>
      <c r="BH6" s="63">
        <f t="shared" si="10"/>
        <v>0</v>
      </c>
      <c r="BI6" s="94"/>
      <c r="BJ6" s="94"/>
      <c r="BK6" s="63"/>
      <c r="BL6" s="63"/>
      <c r="BM6" s="90">
        <f t="shared" si="11"/>
        <v>145</v>
      </c>
      <c r="BN6" s="63">
        <f t="shared" si="12"/>
        <v>80.3</v>
      </c>
      <c r="BO6" s="91"/>
      <c r="BP6" s="63"/>
      <c r="BQ6" s="296">
        <f t="shared" si="30"/>
        <v>64.7</v>
      </c>
      <c r="BR6" s="63"/>
      <c r="BS6" s="63">
        <f t="shared" si="13"/>
        <v>145</v>
      </c>
      <c r="BT6" s="63">
        <f t="shared" si="14"/>
        <v>0</v>
      </c>
      <c r="BU6" s="63"/>
      <c r="BV6" s="63">
        <f t="shared" si="15"/>
        <v>0</v>
      </c>
      <c r="BW6" s="94"/>
      <c r="BX6" s="94"/>
      <c r="BY6" s="63"/>
      <c r="BZ6" s="63"/>
      <c r="CA6" s="90">
        <f t="shared" si="16"/>
        <v>145</v>
      </c>
      <c r="CB6" s="63">
        <f t="shared" si="17"/>
        <v>80.3</v>
      </c>
      <c r="CC6" s="91"/>
      <c r="CD6" s="92"/>
      <c r="CE6" s="63">
        <f t="shared" si="18"/>
        <v>64.7</v>
      </c>
      <c r="CF6" s="63"/>
      <c r="CG6" s="63">
        <f t="shared" si="31"/>
        <v>145</v>
      </c>
      <c r="CH6" s="63">
        <f t="shared" si="32"/>
        <v>0</v>
      </c>
      <c r="CI6" s="63">
        <f t="shared" si="33"/>
        <v>0</v>
      </c>
      <c r="CJ6" s="63">
        <f t="shared" si="19"/>
        <v>0</v>
      </c>
      <c r="CK6" s="63">
        <f t="shared" si="20"/>
        <v>0</v>
      </c>
      <c r="CL6" s="63">
        <f t="shared" si="20"/>
        <v>0</v>
      </c>
      <c r="CM6" s="63">
        <f t="shared" si="20"/>
        <v>0</v>
      </c>
      <c r="CN6" s="63"/>
      <c r="CO6" s="90">
        <f t="shared" si="21"/>
        <v>140.6</v>
      </c>
      <c r="CP6" s="63">
        <f t="shared" si="22"/>
        <v>77.2</v>
      </c>
      <c r="CQ6" s="63">
        <f t="shared" si="23"/>
        <v>0</v>
      </c>
      <c r="CR6" s="63">
        <f t="shared" si="23"/>
        <v>0</v>
      </c>
      <c r="CS6" s="63">
        <f t="shared" si="23"/>
        <v>63.4</v>
      </c>
      <c r="CT6" s="63">
        <f t="shared" si="23"/>
        <v>0</v>
      </c>
      <c r="CU6" s="63">
        <f t="shared" si="24"/>
        <v>140.6</v>
      </c>
      <c r="CV6" s="65"/>
      <c r="CW6" s="19">
        <f t="shared" si="25"/>
        <v>0</v>
      </c>
      <c r="CX6" s="19"/>
      <c r="CY6" s="65"/>
      <c r="CZ6" s="19"/>
      <c r="DA6" s="19"/>
      <c r="DB6" s="19"/>
      <c r="DC6" s="19">
        <f>'[4]р 1'!E7*2.82618</f>
        <v>2741</v>
      </c>
      <c r="DD6" s="97"/>
      <c r="DE6" s="19"/>
      <c r="DF6" s="19">
        <v>590</v>
      </c>
      <c r="DG6" s="19"/>
      <c r="DH6" s="19"/>
      <c r="DI6" s="19">
        <f t="shared" si="26"/>
        <v>0</v>
      </c>
      <c r="DJ6" s="19"/>
      <c r="DK6" s="19"/>
      <c r="DL6" s="19"/>
      <c r="DM6" s="19"/>
      <c r="DN6" s="19"/>
      <c r="DO6" s="19">
        <v>1105</v>
      </c>
      <c r="DP6" s="97"/>
      <c r="DQ6" s="19"/>
      <c r="DR6" s="19">
        <f t="shared" si="27"/>
        <v>33</v>
      </c>
      <c r="DS6" s="19"/>
      <c r="DT6" s="134"/>
    </row>
    <row r="7" spans="1:124" s="15" customFormat="1" ht="15" customHeight="1">
      <c r="A7" s="294" t="s">
        <v>347</v>
      </c>
      <c r="B7" s="63"/>
      <c r="C7" s="63"/>
      <c r="D7" s="63"/>
      <c r="E7" s="63"/>
      <c r="F7" s="63"/>
      <c r="G7" s="63"/>
      <c r="H7" s="63"/>
      <c r="I7" s="90">
        <f t="shared" si="1"/>
        <v>113.9</v>
      </c>
      <c r="J7" s="296">
        <f>'р 2'!AB7</f>
        <v>96</v>
      </c>
      <c r="K7" s="91"/>
      <c r="L7" s="63"/>
      <c r="M7" s="296">
        <f>'р 2'!GS7</f>
        <v>17.899999999999999</v>
      </c>
      <c r="N7" s="63"/>
      <c r="O7" s="63">
        <f t="shared" si="2"/>
        <v>113.9</v>
      </c>
      <c r="P7" s="63">
        <f t="shared" si="3"/>
        <v>0</v>
      </c>
      <c r="Q7" s="94"/>
      <c r="R7" s="94"/>
      <c r="S7" s="94"/>
      <c r="T7" s="94"/>
      <c r="U7" s="94">
        <f t="shared" si="4"/>
        <v>0</v>
      </c>
      <c r="V7" s="94"/>
      <c r="W7" s="90">
        <f t="shared" si="5"/>
        <v>109.8</v>
      </c>
      <c r="X7" s="94">
        <v>92.3</v>
      </c>
      <c r="Y7" s="95"/>
      <c r="Z7" s="94"/>
      <c r="AA7" s="94">
        <v>17.5</v>
      </c>
      <c r="AB7" s="94"/>
      <c r="AC7" s="63">
        <f t="shared" si="6"/>
        <v>109.8</v>
      </c>
      <c r="AD7" s="63">
        <f t="shared" si="7"/>
        <v>0</v>
      </c>
      <c r="AE7" s="94"/>
      <c r="AF7" s="94"/>
      <c r="AG7" s="94"/>
      <c r="AH7" s="94"/>
      <c r="AI7" s="94"/>
      <c r="AJ7" s="94"/>
      <c r="AK7" s="96">
        <f t="shared" si="28"/>
        <v>0</v>
      </c>
      <c r="AL7" s="94"/>
      <c r="AM7" s="95"/>
      <c r="AN7" s="94"/>
      <c r="AO7" s="94"/>
      <c r="AP7" s="94"/>
      <c r="AQ7" s="94">
        <f t="shared" si="29"/>
        <v>0</v>
      </c>
      <c r="AR7" s="63"/>
      <c r="AS7" s="63"/>
      <c r="AT7" s="63"/>
      <c r="AU7" s="63"/>
      <c r="AV7" s="63"/>
      <c r="AW7" s="63"/>
      <c r="AX7" s="63"/>
      <c r="AY7" s="90">
        <v>0</v>
      </c>
      <c r="AZ7" s="63"/>
      <c r="BA7" s="91"/>
      <c r="BB7" s="63"/>
      <c r="BC7" s="63"/>
      <c r="BD7" s="63">
        <v>0</v>
      </c>
      <c r="BE7" s="63">
        <v>0</v>
      </c>
      <c r="BF7" s="63">
        <f t="shared" si="8"/>
        <v>0</v>
      </c>
      <c r="BG7" s="63">
        <f t="shared" si="9"/>
        <v>0</v>
      </c>
      <c r="BH7" s="63">
        <f t="shared" si="10"/>
        <v>0</v>
      </c>
      <c r="BI7" s="94"/>
      <c r="BJ7" s="94"/>
      <c r="BK7" s="63"/>
      <c r="BL7" s="63"/>
      <c r="BM7" s="90">
        <f t="shared" si="11"/>
        <v>113.9</v>
      </c>
      <c r="BN7" s="63">
        <f t="shared" si="12"/>
        <v>96</v>
      </c>
      <c r="BO7" s="91"/>
      <c r="BP7" s="63"/>
      <c r="BQ7" s="296">
        <f t="shared" si="30"/>
        <v>17.899999999999999</v>
      </c>
      <c r="BR7" s="63"/>
      <c r="BS7" s="63">
        <f t="shared" si="13"/>
        <v>113.9</v>
      </c>
      <c r="BT7" s="63">
        <f t="shared" si="14"/>
        <v>0</v>
      </c>
      <c r="BU7" s="63"/>
      <c r="BV7" s="63">
        <f t="shared" si="15"/>
        <v>0</v>
      </c>
      <c r="BW7" s="94"/>
      <c r="BX7" s="94"/>
      <c r="BY7" s="63"/>
      <c r="BZ7" s="63"/>
      <c r="CA7" s="90">
        <f t="shared" si="16"/>
        <v>113.9</v>
      </c>
      <c r="CB7" s="63">
        <f t="shared" si="17"/>
        <v>96</v>
      </c>
      <c r="CC7" s="91"/>
      <c r="CD7" s="92"/>
      <c r="CE7" s="63">
        <f t="shared" si="18"/>
        <v>17.899999999999999</v>
      </c>
      <c r="CF7" s="63"/>
      <c r="CG7" s="63">
        <f t="shared" si="31"/>
        <v>113.9</v>
      </c>
      <c r="CH7" s="63">
        <f t="shared" si="32"/>
        <v>0</v>
      </c>
      <c r="CI7" s="63">
        <f t="shared" si="33"/>
        <v>0</v>
      </c>
      <c r="CJ7" s="63">
        <f t="shared" si="19"/>
        <v>0</v>
      </c>
      <c r="CK7" s="63">
        <f t="shared" si="20"/>
        <v>0</v>
      </c>
      <c r="CL7" s="63">
        <f t="shared" si="20"/>
        <v>0</v>
      </c>
      <c r="CM7" s="63">
        <f t="shared" si="20"/>
        <v>0</v>
      </c>
      <c r="CN7" s="63"/>
      <c r="CO7" s="90">
        <f t="shared" si="21"/>
        <v>109.8</v>
      </c>
      <c r="CP7" s="63">
        <f t="shared" si="22"/>
        <v>92.3</v>
      </c>
      <c r="CQ7" s="63">
        <f t="shared" si="23"/>
        <v>0</v>
      </c>
      <c r="CR7" s="63">
        <f t="shared" si="23"/>
        <v>0</v>
      </c>
      <c r="CS7" s="63">
        <f t="shared" si="23"/>
        <v>17.5</v>
      </c>
      <c r="CT7" s="63">
        <f t="shared" si="23"/>
        <v>0</v>
      </c>
      <c r="CU7" s="63">
        <f t="shared" si="24"/>
        <v>109.8</v>
      </c>
      <c r="CV7" s="65"/>
      <c r="CW7" s="19">
        <f t="shared" si="25"/>
        <v>0</v>
      </c>
      <c r="CX7" s="19"/>
      <c r="CY7" s="65"/>
      <c r="CZ7" s="19"/>
      <c r="DA7" s="19"/>
      <c r="DB7" s="19"/>
      <c r="DC7" s="19">
        <v>13758</v>
      </c>
      <c r="DD7" s="97"/>
      <c r="DE7" s="19"/>
      <c r="DF7" s="19">
        <v>173</v>
      </c>
      <c r="DG7" s="19"/>
      <c r="DH7" s="19"/>
      <c r="DI7" s="19">
        <f t="shared" si="26"/>
        <v>0</v>
      </c>
      <c r="DJ7" s="19"/>
      <c r="DK7" s="19"/>
      <c r="DL7" s="19"/>
      <c r="DM7" s="19"/>
      <c r="DN7" s="19"/>
      <c r="DO7" s="19">
        <v>755</v>
      </c>
      <c r="DP7" s="97"/>
      <c r="DQ7" s="19"/>
      <c r="DR7" s="19">
        <v>12</v>
      </c>
      <c r="DS7" s="19"/>
      <c r="DT7" s="134"/>
    </row>
    <row r="8" spans="1:124" s="15" customFormat="1" ht="15" customHeight="1">
      <c r="A8" s="294" t="s">
        <v>338</v>
      </c>
      <c r="B8" s="63">
        <f t="shared" si="0"/>
        <v>0</v>
      </c>
      <c r="C8" s="63"/>
      <c r="D8" s="63"/>
      <c r="E8" s="63"/>
      <c r="F8" s="63"/>
      <c r="G8" s="63"/>
      <c r="H8" s="63"/>
      <c r="I8" s="90">
        <f t="shared" si="1"/>
        <v>80</v>
      </c>
      <c r="J8" s="296">
        <f>'р 2'!AB8</f>
        <v>80</v>
      </c>
      <c r="K8" s="91"/>
      <c r="L8" s="63"/>
      <c r="M8" s="296">
        <f>'р 2'!GS8</f>
        <v>0</v>
      </c>
      <c r="N8" s="63"/>
      <c r="O8" s="63">
        <f t="shared" si="2"/>
        <v>80</v>
      </c>
      <c r="P8" s="63">
        <f t="shared" si="3"/>
        <v>0</v>
      </c>
      <c r="Q8" s="94"/>
      <c r="R8" s="94"/>
      <c r="S8" s="94"/>
      <c r="T8" s="94"/>
      <c r="U8" s="94">
        <f t="shared" si="4"/>
        <v>0</v>
      </c>
      <c r="V8" s="94"/>
      <c r="W8" s="90">
        <f t="shared" si="5"/>
        <v>76.900000000000006</v>
      </c>
      <c r="X8" s="94">
        <v>76.900000000000006</v>
      </c>
      <c r="Y8" s="95"/>
      <c r="Z8" s="94"/>
      <c r="AA8" s="94">
        <v>0</v>
      </c>
      <c r="AB8" s="94"/>
      <c r="AC8" s="63">
        <f t="shared" si="6"/>
        <v>76.900000000000006</v>
      </c>
      <c r="AD8" s="63">
        <f t="shared" si="7"/>
        <v>0</v>
      </c>
      <c r="AE8" s="94"/>
      <c r="AF8" s="94"/>
      <c r="AG8" s="94"/>
      <c r="AH8" s="94"/>
      <c r="AI8" s="94"/>
      <c r="AJ8" s="94"/>
      <c r="AK8" s="96">
        <f t="shared" si="28"/>
        <v>0</v>
      </c>
      <c r="AL8" s="94"/>
      <c r="AM8" s="95"/>
      <c r="AN8" s="94"/>
      <c r="AO8" s="94"/>
      <c r="AP8" s="94"/>
      <c r="AQ8" s="94">
        <f t="shared" si="29"/>
        <v>0</v>
      </c>
      <c r="AR8" s="63"/>
      <c r="AS8" s="63"/>
      <c r="AT8" s="63"/>
      <c r="AU8" s="63"/>
      <c r="AV8" s="63"/>
      <c r="AW8" s="63"/>
      <c r="AX8" s="63"/>
      <c r="AY8" s="90"/>
      <c r="AZ8" s="63"/>
      <c r="BA8" s="91"/>
      <c r="BB8" s="63"/>
      <c r="BC8" s="63"/>
      <c r="BD8" s="63"/>
      <c r="BE8" s="63"/>
      <c r="BF8" s="63">
        <f t="shared" si="8"/>
        <v>0</v>
      </c>
      <c r="BG8" s="63">
        <f t="shared" si="9"/>
        <v>0</v>
      </c>
      <c r="BH8" s="63">
        <f t="shared" si="10"/>
        <v>0</v>
      </c>
      <c r="BI8" s="154"/>
      <c r="BJ8" s="94"/>
      <c r="BK8" s="63"/>
      <c r="BL8" s="63"/>
      <c r="BM8" s="90">
        <f t="shared" si="11"/>
        <v>80</v>
      </c>
      <c r="BN8" s="63">
        <f t="shared" si="12"/>
        <v>80</v>
      </c>
      <c r="BO8" s="91"/>
      <c r="BP8" s="63"/>
      <c r="BQ8" s="296">
        <f t="shared" si="30"/>
        <v>0</v>
      </c>
      <c r="BR8" s="63"/>
      <c r="BS8" s="63">
        <f t="shared" si="13"/>
        <v>80</v>
      </c>
      <c r="BT8" s="63">
        <f t="shared" si="14"/>
        <v>0</v>
      </c>
      <c r="BU8" s="63"/>
      <c r="BV8" s="63">
        <f t="shared" si="15"/>
        <v>0</v>
      </c>
      <c r="BW8" s="154"/>
      <c r="BX8" s="94"/>
      <c r="BY8" s="63"/>
      <c r="BZ8" s="63"/>
      <c r="CA8" s="90">
        <f t="shared" si="16"/>
        <v>80</v>
      </c>
      <c r="CB8" s="63">
        <f t="shared" si="17"/>
        <v>80</v>
      </c>
      <c r="CC8" s="91"/>
      <c r="CD8" s="92"/>
      <c r="CE8" s="63">
        <f t="shared" si="18"/>
        <v>0</v>
      </c>
      <c r="CF8" s="63"/>
      <c r="CG8" s="63">
        <f t="shared" si="31"/>
        <v>80</v>
      </c>
      <c r="CH8" s="63">
        <f t="shared" si="32"/>
        <v>0</v>
      </c>
      <c r="CI8" s="63">
        <f t="shared" si="33"/>
        <v>0</v>
      </c>
      <c r="CJ8" s="63">
        <f t="shared" si="19"/>
        <v>0</v>
      </c>
      <c r="CK8" s="63">
        <f t="shared" si="20"/>
        <v>0</v>
      </c>
      <c r="CL8" s="63">
        <f t="shared" si="20"/>
        <v>0</v>
      </c>
      <c r="CM8" s="63">
        <f t="shared" si="20"/>
        <v>0</v>
      </c>
      <c r="CN8" s="63"/>
      <c r="CO8" s="90">
        <f t="shared" si="21"/>
        <v>76.900000000000006</v>
      </c>
      <c r="CP8" s="63">
        <f t="shared" si="22"/>
        <v>76.900000000000006</v>
      </c>
      <c r="CQ8" s="63">
        <f t="shared" si="23"/>
        <v>0</v>
      </c>
      <c r="CR8" s="63">
        <f t="shared" si="23"/>
        <v>0</v>
      </c>
      <c r="CS8" s="63">
        <f t="shared" si="23"/>
        <v>0</v>
      </c>
      <c r="CT8" s="63">
        <f t="shared" si="23"/>
        <v>0</v>
      </c>
      <c r="CU8" s="63">
        <f t="shared" si="24"/>
        <v>76.900000000000006</v>
      </c>
      <c r="CV8" s="65"/>
      <c r="CW8" s="19">
        <f t="shared" si="25"/>
        <v>0</v>
      </c>
      <c r="CX8" s="65"/>
      <c r="CY8" s="65"/>
      <c r="CZ8" s="65"/>
      <c r="DA8" s="65"/>
      <c r="DB8" s="19">
        <f>DF8*1.0593</f>
        <v>0</v>
      </c>
      <c r="DC8" s="19">
        <v>13700</v>
      </c>
      <c r="DD8" s="98"/>
      <c r="DE8" s="65"/>
      <c r="DF8" s="65"/>
      <c r="DG8" s="65"/>
      <c r="DH8" s="65"/>
      <c r="DI8" s="19">
        <f t="shared" si="26"/>
        <v>0</v>
      </c>
      <c r="DJ8" s="65"/>
      <c r="DK8" s="65"/>
      <c r="DL8" s="65"/>
      <c r="DM8" s="65"/>
      <c r="DN8" s="19"/>
      <c r="DO8" s="19">
        <v>790</v>
      </c>
      <c r="DP8" s="97"/>
      <c r="DQ8" s="65"/>
      <c r="DR8" s="19">
        <f t="shared" si="27"/>
        <v>0</v>
      </c>
      <c r="DS8" s="65"/>
      <c r="DT8" s="134"/>
    </row>
    <row r="9" spans="1:124" s="15" customFormat="1" ht="15" customHeight="1">
      <c r="A9" s="294" t="s">
        <v>341</v>
      </c>
      <c r="B9" s="63">
        <f t="shared" si="0"/>
        <v>0</v>
      </c>
      <c r="C9" s="63"/>
      <c r="D9" s="63"/>
      <c r="E9" s="63"/>
      <c r="F9" s="63"/>
      <c r="G9" s="63"/>
      <c r="H9" s="63"/>
      <c r="I9" s="90">
        <f t="shared" si="1"/>
        <v>114</v>
      </c>
      <c r="J9" s="296">
        <f>'р 2'!AB9</f>
        <v>114</v>
      </c>
      <c r="K9" s="91"/>
      <c r="L9" s="63"/>
      <c r="M9" s="296">
        <f>'р 2'!GS9</f>
        <v>0</v>
      </c>
      <c r="N9" s="63"/>
      <c r="O9" s="63">
        <f t="shared" si="2"/>
        <v>114</v>
      </c>
      <c r="P9" s="63">
        <f t="shared" si="3"/>
        <v>0</v>
      </c>
      <c r="Q9" s="94"/>
      <c r="R9" s="94"/>
      <c r="S9" s="94"/>
      <c r="T9" s="94"/>
      <c r="U9" s="94">
        <f t="shared" si="4"/>
        <v>0</v>
      </c>
      <c r="V9" s="94"/>
      <c r="W9" s="90">
        <f t="shared" si="5"/>
        <v>109.6</v>
      </c>
      <c r="X9" s="94">
        <v>109.6</v>
      </c>
      <c r="Y9" s="95"/>
      <c r="Z9" s="94"/>
      <c r="AA9" s="94">
        <v>0</v>
      </c>
      <c r="AB9" s="94"/>
      <c r="AC9" s="63">
        <f t="shared" si="6"/>
        <v>109.6</v>
      </c>
      <c r="AD9" s="63">
        <f t="shared" si="7"/>
        <v>0</v>
      </c>
      <c r="AE9" s="94"/>
      <c r="AF9" s="94"/>
      <c r="AG9" s="94"/>
      <c r="AH9" s="94"/>
      <c r="AI9" s="94"/>
      <c r="AJ9" s="94"/>
      <c r="AK9" s="96">
        <f t="shared" si="28"/>
        <v>0</v>
      </c>
      <c r="AL9" s="94"/>
      <c r="AM9" s="95"/>
      <c r="AN9" s="94"/>
      <c r="AO9" s="94"/>
      <c r="AP9" s="94"/>
      <c r="AQ9" s="94">
        <f t="shared" si="29"/>
        <v>0</v>
      </c>
      <c r="AR9" s="63"/>
      <c r="AS9" s="63"/>
      <c r="AT9" s="63"/>
      <c r="AU9" s="63"/>
      <c r="AV9" s="63"/>
      <c r="AW9" s="63"/>
      <c r="AX9" s="63"/>
      <c r="AY9" s="90">
        <v>0</v>
      </c>
      <c r="AZ9" s="63"/>
      <c r="BA9" s="91"/>
      <c r="BB9" s="63"/>
      <c r="BC9" s="63"/>
      <c r="BD9" s="63">
        <f>CY9*'[5]р 1'!BC10*9/1000</f>
        <v>0</v>
      </c>
      <c r="BE9" s="63">
        <f>'[5]р 1'!BA10*'[5]р 3'!CX9*9/1000</f>
        <v>0</v>
      </c>
      <c r="BF9" s="63">
        <f t="shared" si="8"/>
        <v>0</v>
      </c>
      <c r="BG9" s="63">
        <f t="shared" si="9"/>
        <v>0</v>
      </c>
      <c r="BH9" s="63">
        <f t="shared" si="10"/>
        <v>0</v>
      </c>
      <c r="BI9" s="94"/>
      <c r="BJ9" s="94"/>
      <c r="BK9" s="63"/>
      <c r="BL9" s="63"/>
      <c r="BM9" s="90">
        <f t="shared" si="11"/>
        <v>114</v>
      </c>
      <c r="BN9" s="63">
        <f t="shared" si="12"/>
        <v>114</v>
      </c>
      <c r="BO9" s="91"/>
      <c r="BP9" s="63"/>
      <c r="BQ9" s="296">
        <f t="shared" si="30"/>
        <v>0</v>
      </c>
      <c r="BR9" s="63"/>
      <c r="BS9" s="63">
        <f t="shared" si="13"/>
        <v>114</v>
      </c>
      <c r="BT9" s="63">
        <f t="shared" si="14"/>
        <v>0</v>
      </c>
      <c r="BU9" s="63"/>
      <c r="BV9" s="63">
        <f t="shared" si="15"/>
        <v>0</v>
      </c>
      <c r="BW9" s="94"/>
      <c r="BX9" s="94"/>
      <c r="BY9" s="63"/>
      <c r="BZ9" s="63"/>
      <c r="CA9" s="90">
        <f t="shared" si="16"/>
        <v>114</v>
      </c>
      <c r="CB9" s="63">
        <f t="shared" si="17"/>
        <v>114</v>
      </c>
      <c r="CC9" s="91"/>
      <c r="CD9" s="92"/>
      <c r="CE9" s="63">
        <f t="shared" si="18"/>
        <v>0</v>
      </c>
      <c r="CF9" s="63"/>
      <c r="CG9" s="63">
        <f t="shared" si="31"/>
        <v>114</v>
      </c>
      <c r="CH9" s="63">
        <f t="shared" si="32"/>
        <v>0</v>
      </c>
      <c r="CI9" s="63">
        <f t="shared" si="33"/>
        <v>0</v>
      </c>
      <c r="CJ9" s="63">
        <f t="shared" si="19"/>
        <v>0</v>
      </c>
      <c r="CK9" s="63">
        <f t="shared" si="20"/>
        <v>0</v>
      </c>
      <c r="CL9" s="63">
        <f t="shared" si="20"/>
        <v>0</v>
      </c>
      <c r="CM9" s="63">
        <f t="shared" si="20"/>
        <v>0</v>
      </c>
      <c r="CN9" s="63"/>
      <c r="CO9" s="90">
        <f t="shared" si="21"/>
        <v>109.6</v>
      </c>
      <c r="CP9" s="63">
        <f t="shared" si="22"/>
        <v>109.6</v>
      </c>
      <c r="CQ9" s="63">
        <f t="shared" si="23"/>
        <v>0</v>
      </c>
      <c r="CR9" s="63">
        <f t="shared" si="23"/>
        <v>0</v>
      </c>
      <c r="CS9" s="63">
        <f t="shared" si="23"/>
        <v>0</v>
      </c>
      <c r="CT9" s="63">
        <f t="shared" si="23"/>
        <v>0</v>
      </c>
      <c r="CU9" s="63">
        <f t="shared" si="24"/>
        <v>109.6</v>
      </c>
      <c r="CV9" s="65"/>
      <c r="CW9" s="19">
        <f t="shared" si="25"/>
        <v>0</v>
      </c>
      <c r="CX9" s="19"/>
      <c r="CY9" s="65"/>
      <c r="CZ9" s="19"/>
      <c r="DA9" s="19"/>
      <c r="DB9" s="19">
        <f>DF9*1.0593</f>
        <v>0</v>
      </c>
      <c r="DC9" s="19">
        <f>'[4]р 1'!E10*2.82618</f>
        <v>2826</v>
      </c>
      <c r="DD9" s="97"/>
      <c r="DE9" s="19"/>
      <c r="DF9" s="19"/>
      <c r="DG9" s="19"/>
      <c r="DH9" s="19"/>
      <c r="DI9" s="19">
        <f t="shared" si="26"/>
        <v>0</v>
      </c>
      <c r="DJ9" s="19"/>
      <c r="DK9" s="19"/>
      <c r="DL9" s="19"/>
      <c r="DM9" s="19"/>
      <c r="DN9" s="19"/>
      <c r="DO9" s="19">
        <v>1335</v>
      </c>
      <c r="DP9" s="97"/>
      <c r="DQ9" s="19"/>
      <c r="DR9" s="19">
        <f t="shared" si="27"/>
        <v>0</v>
      </c>
      <c r="DS9" s="19"/>
      <c r="DT9" s="134"/>
    </row>
    <row r="10" spans="1:124" s="15" customFormat="1" ht="15" customHeight="1">
      <c r="A10" s="294" t="s">
        <v>349</v>
      </c>
      <c r="B10" s="63">
        <f t="shared" si="0"/>
        <v>0</v>
      </c>
      <c r="C10" s="63"/>
      <c r="D10" s="63"/>
      <c r="E10" s="63"/>
      <c r="F10" s="63"/>
      <c r="G10" s="63"/>
      <c r="H10" s="63"/>
      <c r="I10" s="90">
        <f t="shared" si="1"/>
        <v>136</v>
      </c>
      <c r="J10" s="296">
        <v>125.7</v>
      </c>
      <c r="K10" s="91"/>
      <c r="L10" s="63"/>
      <c r="M10" s="296">
        <v>10.3</v>
      </c>
      <c r="N10" s="63"/>
      <c r="O10" s="63">
        <f t="shared" si="2"/>
        <v>136</v>
      </c>
      <c r="P10" s="63">
        <f t="shared" si="3"/>
        <v>0</v>
      </c>
      <c r="Q10" s="94"/>
      <c r="R10" s="94"/>
      <c r="S10" s="94"/>
      <c r="T10" s="94"/>
      <c r="U10" s="94">
        <f t="shared" si="4"/>
        <v>0</v>
      </c>
      <c r="V10" s="94"/>
      <c r="W10" s="90">
        <f t="shared" si="5"/>
        <v>196.8</v>
      </c>
      <c r="X10" s="94">
        <v>186.4</v>
      </c>
      <c r="Y10" s="95"/>
      <c r="Z10" s="94"/>
      <c r="AA10" s="94">
        <v>10.4</v>
      </c>
      <c r="AB10" s="94"/>
      <c r="AC10" s="63">
        <f t="shared" si="6"/>
        <v>196.8</v>
      </c>
      <c r="AD10" s="63">
        <f t="shared" si="7"/>
        <v>0</v>
      </c>
      <c r="AE10" s="94"/>
      <c r="AF10" s="94"/>
      <c r="AG10" s="94"/>
      <c r="AH10" s="94"/>
      <c r="AI10" s="94"/>
      <c r="AJ10" s="94"/>
      <c r="AK10" s="96">
        <f t="shared" si="28"/>
        <v>0</v>
      </c>
      <c r="AL10" s="94"/>
      <c r="AM10" s="95"/>
      <c r="AN10" s="94"/>
      <c r="AO10" s="94"/>
      <c r="AP10" s="94"/>
      <c r="AQ10" s="94">
        <f t="shared" si="29"/>
        <v>0</v>
      </c>
      <c r="AR10" s="63"/>
      <c r="AS10" s="63"/>
      <c r="AT10" s="63"/>
      <c r="AU10" s="63"/>
      <c r="AV10" s="63"/>
      <c r="AW10" s="63"/>
      <c r="AX10" s="63"/>
      <c r="AY10" s="90">
        <v>0</v>
      </c>
      <c r="AZ10" s="63"/>
      <c r="BA10" s="91"/>
      <c r="BB10" s="63"/>
      <c r="BC10" s="63"/>
      <c r="BD10" s="63">
        <f>CY10*'[6]р 1'!BC11*9/1000</f>
        <v>0</v>
      </c>
      <c r="BE10" s="63">
        <f>'[6]р 1'!BA11*'[6]р 3'!CX10*9/1000</f>
        <v>0</v>
      </c>
      <c r="BF10" s="63">
        <f t="shared" si="8"/>
        <v>0</v>
      </c>
      <c r="BG10" s="63">
        <f t="shared" si="9"/>
        <v>0</v>
      </c>
      <c r="BH10" s="63">
        <f t="shared" si="10"/>
        <v>0</v>
      </c>
      <c r="BI10" s="94"/>
      <c r="BJ10" s="94"/>
      <c r="BK10" s="63"/>
      <c r="BL10" s="63"/>
      <c r="BM10" s="90">
        <f t="shared" si="11"/>
        <v>947.2</v>
      </c>
      <c r="BN10" s="63">
        <v>918.3</v>
      </c>
      <c r="BO10" s="91"/>
      <c r="BP10" s="63"/>
      <c r="BQ10" s="296">
        <v>28.9</v>
      </c>
      <c r="BR10" s="63"/>
      <c r="BS10" s="63">
        <f t="shared" si="13"/>
        <v>947.2</v>
      </c>
      <c r="BT10" s="63">
        <f t="shared" si="14"/>
        <v>0</v>
      </c>
      <c r="BU10" s="63"/>
      <c r="BV10" s="63">
        <f t="shared" si="15"/>
        <v>0</v>
      </c>
      <c r="BW10" s="94"/>
      <c r="BX10" s="94"/>
      <c r="BY10" s="63"/>
      <c r="BZ10" s="63"/>
      <c r="CA10" s="90">
        <f t="shared" si="16"/>
        <v>196.7</v>
      </c>
      <c r="CB10" s="63">
        <v>186.4</v>
      </c>
      <c r="CC10" s="91"/>
      <c r="CD10" s="92"/>
      <c r="CE10" s="63">
        <v>10.3</v>
      </c>
      <c r="CF10" s="63"/>
      <c r="CG10" s="63">
        <f t="shared" si="31"/>
        <v>196.7</v>
      </c>
      <c r="CH10" s="63">
        <f t="shared" si="32"/>
        <v>0</v>
      </c>
      <c r="CI10" s="63">
        <f t="shared" si="33"/>
        <v>0</v>
      </c>
      <c r="CJ10" s="63">
        <f t="shared" si="19"/>
        <v>0</v>
      </c>
      <c r="CK10" s="63">
        <f t="shared" si="20"/>
        <v>0</v>
      </c>
      <c r="CL10" s="63">
        <f t="shared" si="20"/>
        <v>0</v>
      </c>
      <c r="CM10" s="63">
        <f t="shared" si="20"/>
        <v>0</v>
      </c>
      <c r="CN10" s="63"/>
      <c r="CO10" s="90">
        <f t="shared" si="21"/>
        <v>196.8</v>
      </c>
      <c r="CP10" s="63">
        <f t="shared" si="22"/>
        <v>186.4</v>
      </c>
      <c r="CQ10" s="63">
        <f t="shared" si="23"/>
        <v>0</v>
      </c>
      <c r="CR10" s="63">
        <f t="shared" si="23"/>
        <v>0</v>
      </c>
      <c r="CS10" s="63">
        <f t="shared" si="23"/>
        <v>10.4</v>
      </c>
      <c r="CT10" s="63">
        <f t="shared" si="23"/>
        <v>0</v>
      </c>
      <c r="CU10" s="63">
        <f t="shared" si="24"/>
        <v>196.8</v>
      </c>
      <c r="CV10" s="65"/>
      <c r="CW10" s="19">
        <f t="shared" si="25"/>
        <v>0</v>
      </c>
      <c r="CX10" s="19"/>
      <c r="CY10" s="65"/>
      <c r="CZ10" s="19"/>
      <c r="DA10" s="19"/>
      <c r="DB10" s="19"/>
      <c r="DC10" s="19">
        <v>13950</v>
      </c>
      <c r="DD10" s="97"/>
      <c r="DE10" s="19"/>
      <c r="DF10" s="19">
        <v>73</v>
      </c>
      <c r="DG10" s="19"/>
      <c r="DH10" s="19"/>
      <c r="DI10" s="19">
        <f t="shared" si="26"/>
        <v>0</v>
      </c>
      <c r="DJ10" s="19"/>
      <c r="DK10" s="19"/>
      <c r="DL10" s="19"/>
      <c r="DM10" s="19"/>
      <c r="DN10" s="19"/>
      <c r="DO10" s="19">
        <v>826</v>
      </c>
      <c r="DP10" s="97"/>
      <c r="DQ10" s="19"/>
      <c r="DR10" s="19">
        <v>2</v>
      </c>
      <c r="DS10" s="19"/>
      <c r="DT10" s="134"/>
    </row>
    <row r="11" spans="1:124" s="15" customFormat="1" ht="15" customHeight="1">
      <c r="A11" s="294" t="s">
        <v>351</v>
      </c>
      <c r="B11" s="63">
        <f t="shared" si="0"/>
        <v>0</v>
      </c>
      <c r="C11" s="63"/>
      <c r="D11" s="63"/>
      <c r="E11" s="63"/>
      <c r="F11" s="63"/>
      <c r="G11" s="63"/>
      <c r="H11" s="63"/>
      <c r="I11" s="90">
        <f t="shared" si="1"/>
        <v>76</v>
      </c>
      <c r="J11" s="296">
        <f>'р 2'!AB11</f>
        <v>58</v>
      </c>
      <c r="K11" s="91"/>
      <c r="L11" s="63"/>
      <c r="M11" s="296">
        <f>'р 2'!GS11</f>
        <v>18</v>
      </c>
      <c r="N11" s="63"/>
      <c r="O11" s="63">
        <f t="shared" si="2"/>
        <v>76</v>
      </c>
      <c r="P11" s="63">
        <f t="shared" si="3"/>
        <v>0</v>
      </c>
      <c r="Q11" s="94"/>
      <c r="R11" s="94"/>
      <c r="S11" s="94"/>
      <c r="T11" s="94"/>
      <c r="U11" s="94">
        <f t="shared" si="4"/>
        <v>0</v>
      </c>
      <c r="V11" s="94"/>
      <c r="W11" s="90">
        <f t="shared" si="5"/>
        <v>73.400000000000006</v>
      </c>
      <c r="X11" s="94">
        <v>55.8</v>
      </c>
      <c r="Y11" s="95"/>
      <c r="Z11" s="94"/>
      <c r="AA11" s="94">
        <v>17.600000000000001</v>
      </c>
      <c r="AB11" s="94"/>
      <c r="AC11" s="63">
        <f t="shared" si="6"/>
        <v>73.400000000000006</v>
      </c>
      <c r="AD11" s="63">
        <f t="shared" si="7"/>
        <v>0</v>
      </c>
      <c r="AE11" s="94"/>
      <c r="AF11" s="94"/>
      <c r="AG11" s="94"/>
      <c r="AH11" s="94"/>
      <c r="AI11" s="94"/>
      <c r="AJ11" s="94"/>
      <c r="AK11" s="96">
        <f t="shared" si="28"/>
        <v>0</v>
      </c>
      <c r="AL11" s="94"/>
      <c r="AM11" s="95"/>
      <c r="AN11" s="94"/>
      <c r="AO11" s="94"/>
      <c r="AP11" s="94"/>
      <c r="AQ11" s="94">
        <f t="shared" si="29"/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/>
      <c r="AY11" s="90">
        <v>0</v>
      </c>
      <c r="AZ11" s="63">
        <v>0</v>
      </c>
      <c r="BA11" s="91">
        <v>0</v>
      </c>
      <c r="BB11" s="63">
        <v>0</v>
      </c>
      <c r="BC11" s="63">
        <v>0</v>
      </c>
      <c r="BD11" s="63"/>
      <c r="BE11" s="63"/>
      <c r="BF11" s="63">
        <f t="shared" si="8"/>
        <v>0</v>
      </c>
      <c r="BG11" s="63">
        <f t="shared" si="9"/>
        <v>0</v>
      </c>
      <c r="BH11" s="63">
        <f t="shared" si="10"/>
        <v>0</v>
      </c>
      <c r="BI11" s="94"/>
      <c r="BJ11" s="94"/>
      <c r="BK11" s="63"/>
      <c r="BL11" s="63"/>
      <c r="BM11" s="90">
        <f t="shared" si="11"/>
        <v>275.39999999999998</v>
      </c>
      <c r="BN11" s="63">
        <v>267.3</v>
      </c>
      <c r="BO11" s="91"/>
      <c r="BP11" s="63"/>
      <c r="BQ11" s="296">
        <v>8.1</v>
      </c>
      <c r="BR11" s="63"/>
      <c r="BS11" s="63">
        <f t="shared" si="13"/>
        <v>275.39999999999998</v>
      </c>
      <c r="BT11" s="63">
        <f t="shared" si="14"/>
        <v>0</v>
      </c>
      <c r="BU11" s="63"/>
      <c r="BV11" s="63">
        <f t="shared" si="15"/>
        <v>0</v>
      </c>
      <c r="BW11" s="94"/>
      <c r="BX11" s="94"/>
      <c r="BY11" s="63"/>
      <c r="BZ11" s="63"/>
      <c r="CA11" s="90">
        <f t="shared" si="16"/>
        <v>275.39999999999998</v>
      </c>
      <c r="CB11" s="63">
        <f t="shared" si="17"/>
        <v>267.3</v>
      </c>
      <c r="CC11" s="91"/>
      <c r="CD11" s="92"/>
      <c r="CE11" s="63">
        <f t="shared" si="18"/>
        <v>8.1</v>
      </c>
      <c r="CF11" s="63"/>
      <c r="CG11" s="63">
        <f t="shared" si="31"/>
        <v>275.39999999999998</v>
      </c>
      <c r="CH11" s="63">
        <f t="shared" si="32"/>
        <v>0</v>
      </c>
      <c r="CI11" s="63">
        <f t="shared" si="33"/>
        <v>0</v>
      </c>
      <c r="CJ11" s="63">
        <f t="shared" si="19"/>
        <v>0</v>
      </c>
      <c r="CK11" s="63">
        <f t="shared" si="20"/>
        <v>0</v>
      </c>
      <c r="CL11" s="63">
        <f t="shared" si="20"/>
        <v>0</v>
      </c>
      <c r="CM11" s="63">
        <f t="shared" si="20"/>
        <v>0</v>
      </c>
      <c r="CN11" s="63"/>
      <c r="CO11" s="90">
        <f t="shared" si="21"/>
        <v>73.400000000000006</v>
      </c>
      <c r="CP11" s="63">
        <f t="shared" si="22"/>
        <v>55.8</v>
      </c>
      <c r="CQ11" s="63">
        <f t="shared" si="23"/>
        <v>0</v>
      </c>
      <c r="CR11" s="63">
        <f t="shared" si="23"/>
        <v>0</v>
      </c>
      <c r="CS11" s="63">
        <f t="shared" si="23"/>
        <v>17.600000000000001</v>
      </c>
      <c r="CT11" s="63">
        <f t="shared" si="23"/>
        <v>0</v>
      </c>
      <c r="CU11" s="63">
        <f t="shared" si="24"/>
        <v>73.400000000000006</v>
      </c>
      <c r="CV11" s="19"/>
      <c r="CW11" s="19">
        <f t="shared" si="25"/>
        <v>0</v>
      </c>
      <c r="CX11" s="19"/>
      <c r="CY11" s="19"/>
      <c r="CZ11" s="19"/>
      <c r="DA11" s="19"/>
      <c r="DB11" s="19"/>
      <c r="DC11" s="19">
        <v>17000</v>
      </c>
      <c r="DD11" s="97"/>
      <c r="DE11" s="19"/>
      <c r="DF11" s="19">
        <v>178</v>
      </c>
      <c r="DG11" s="19">
        <v>31</v>
      </c>
      <c r="DH11" s="19"/>
      <c r="DI11" s="19">
        <f t="shared" si="26"/>
        <v>0</v>
      </c>
      <c r="DJ11" s="19"/>
      <c r="DK11" s="19"/>
      <c r="DL11" s="19"/>
      <c r="DM11" s="19"/>
      <c r="DN11" s="19"/>
      <c r="DO11" s="19">
        <v>567</v>
      </c>
      <c r="DP11" s="97"/>
      <c r="DQ11" s="19"/>
      <c r="DR11" s="19">
        <v>4</v>
      </c>
      <c r="DS11" s="19"/>
      <c r="DT11" s="134"/>
    </row>
    <row r="12" spans="1:124" s="15" customFormat="1" ht="15" customHeight="1">
      <c r="A12" s="294" t="s">
        <v>343</v>
      </c>
      <c r="B12" s="63"/>
      <c r="C12" s="63"/>
      <c r="D12" s="63"/>
      <c r="E12" s="63"/>
      <c r="F12" s="63"/>
      <c r="G12" s="63"/>
      <c r="H12" s="63"/>
      <c r="I12" s="90">
        <f t="shared" si="1"/>
        <v>212</v>
      </c>
      <c r="J12" s="296">
        <f>'р 2'!AB12</f>
        <v>112</v>
      </c>
      <c r="K12" s="91"/>
      <c r="L12" s="63"/>
      <c r="M12" s="296">
        <f>'р 2'!GS12</f>
        <v>100</v>
      </c>
      <c r="N12" s="63"/>
      <c r="O12" s="63">
        <f t="shared" si="2"/>
        <v>212</v>
      </c>
      <c r="P12" s="63"/>
      <c r="Q12" s="94"/>
      <c r="R12" s="94"/>
      <c r="S12" s="94"/>
      <c r="T12" s="94"/>
      <c r="U12" s="94">
        <f t="shared" si="4"/>
        <v>0</v>
      </c>
      <c r="V12" s="94"/>
      <c r="W12" s="90">
        <f t="shared" si="5"/>
        <v>205.7</v>
      </c>
      <c r="X12" s="94">
        <v>107.7</v>
      </c>
      <c r="Y12" s="95"/>
      <c r="Z12" s="94"/>
      <c r="AA12" s="94">
        <v>98</v>
      </c>
      <c r="AB12" s="94"/>
      <c r="AC12" s="63">
        <f t="shared" si="6"/>
        <v>205.7</v>
      </c>
      <c r="AD12" s="63">
        <f t="shared" si="7"/>
        <v>0</v>
      </c>
      <c r="AE12" s="94"/>
      <c r="AF12" s="94"/>
      <c r="AG12" s="94"/>
      <c r="AH12" s="94"/>
      <c r="AI12" s="94"/>
      <c r="AJ12" s="94"/>
      <c r="AK12" s="96">
        <f t="shared" si="28"/>
        <v>0</v>
      </c>
      <c r="AL12" s="94"/>
      <c r="AM12" s="95"/>
      <c r="AN12" s="94"/>
      <c r="AO12" s="94"/>
      <c r="AP12" s="94"/>
      <c r="AQ12" s="94">
        <f t="shared" si="29"/>
        <v>0</v>
      </c>
      <c r="AR12" s="63"/>
      <c r="AS12" s="63"/>
      <c r="AT12" s="63"/>
      <c r="AU12" s="63"/>
      <c r="AV12" s="63"/>
      <c r="AW12" s="63"/>
      <c r="AX12" s="63"/>
      <c r="AY12" s="90">
        <v>0</v>
      </c>
      <c r="AZ12" s="63"/>
      <c r="BA12" s="91"/>
      <c r="BB12" s="63"/>
      <c r="BC12" s="63"/>
      <c r="BD12" s="63">
        <f>CY12*'[7]р 1'!BC13*9/1000</f>
        <v>0</v>
      </c>
      <c r="BE12" s="63">
        <f>'[7]р 1'!BA13*'[7]р 3'!CX12*9/1000</f>
        <v>0</v>
      </c>
      <c r="BF12" s="63">
        <f t="shared" si="8"/>
        <v>0</v>
      </c>
      <c r="BG12" s="63">
        <f t="shared" si="9"/>
        <v>0</v>
      </c>
      <c r="BH12" s="63">
        <f t="shared" si="10"/>
        <v>0</v>
      </c>
      <c r="BI12" s="94"/>
      <c r="BJ12" s="94"/>
      <c r="BK12" s="63"/>
      <c r="BL12" s="63"/>
      <c r="BM12" s="90">
        <f t="shared" si="11"/>
        <v>212</v>
      </c>
      <c r="BN12" s="63">
        <f t="shared" si="12"/>
        <v>112</v>
      </c>
      <c r="BO12" s="91"/>
      <c r="BP12" s="63"/>
      <c r="BQ12" s="296">
        <f t="shared" si="30"/>
        <v>100</v>
      </c>
      <c r="BR12" s="63"/>
      <c r="BS12" s="63">
        <f t="shared" si="13"/>
        <v>212</v>
      </c>
      <c r="BT12" s="63">
        <f t="shared" si="14"/>
        <v>0</v>
      </c>
      <c r="BU12" s="63"/>
      <c r="BV12" s="63">
        <f t="shared" si="15"/>
        <v>0</v>
      </c>
      <c r="BW12" s="94"/>
      <c r="BX12" s="94"/>
      <c r="BY12" s="63"/>
      <c r="BZ12" s="63"/>
      <c r="CA12" s="90">
        <f t="shared" si="16"/>
        <v>212</v>
      </c>
      <c r="CB12" s="63">
        <f t="shared" si="17"/>
        <v>112</v>
      </c>
      <c r="CC12" s="91"/>
      <c r="CD12" s="92"/>
      <c r="CE12" s="63">
        <f t="shared" si="18"/>
        <v>100</v>
      </c>
      <c r="CF12" s="63"/>
      <c r="CG12" s="63">
        <f t="shared" si="31"/>
        <v>212</v>
      </c>
      <c r="CH12" s="63">
        <f t="shared" si="32"/>
        <v>0</v>
      </c>
      <c r="CI12" s="63">
        <f t="shared" si="33"/>
        <v>0</v>
      </c>
      <c r="CJ12" s="63">
        <f t="shared" si="19"/>
        <v>0</v>
      </c>
      <c r="CK12" s="63">
        <f t="shared" si="20"/>
        <v>0</v>
      </c>
      <c r="CL12" s="63">
        <f t="shared" si="20"/>
        <v>0</v>
      </c>
      <c r="CM12" s="63">
        <f t="shared" si="20"/>
        <v>0</v>
      </c>
      <c r="CN12" s="63"/>
      <c r="CO12" s="90">
        <f t="shared" si="21"/>
        <v>205.7</v>
      </c>
      <c r="CP12" s="63">
        <f t="shared" si="22"/>
        <v>107.7</v>
      </c>
      <c r="CQ12" s="63">
        <f t="shared" si="23"/>
        <v>0</v>
      </c>
      <c r="CR12" s="63">
        <f t="shared" si="23"/>
        <v>0</v>
      </c>
      <c r="CS12" s="63">
        <f t="shared" si="23"/>
        <v>98</v>
      </c>
      <c r="CT12" s="63">
        <f t="shared" si="23"/>
        <v>0</v>
      </c>
      <c r="CU12" s="63">
        <f t="shared" si="24"/>
        <v>205.7</v>
      </c>
      <c r="CV12" s="65">
        <v>2</v>
      </c>
      <c r="CY12" s="65"/>
      <c r="CZ12" s="19"/>
      <c r="DA12" s="19"/>
      <c r="DB12" s="19">
        <v>849</v>
      </c>
      <c r="DC12" s="19">
        <v>17568</v>
      </c>
      <c r="DD12" s="97"/>
      <c r="DE12" s="19"/>
      <c r="DF12" s="19">
        <v>849</v>
      </c>
      <c r="DG12" s="19"/>
      <c r="DH12" s="19"/>
      <c r="DI12" s="19">
        <v>42</v>
      </c>
      <c r="DJ12" s="19"/>
      <c r="DK12" s="19"/>
      <c r="DL12" s="19"/>
      <c r="DM12" s="19"/>
      <c r="DN12" s="19"/>
      <c r="DO12" s="19">
        <v>976</v>
      </c>
      <c r="DP12" s="97"/>
      <c r="DQ12" s="19"/>
      <c r="DR12" s="19">
        <v>42</v>
      </c>
      <c r="DS12" s="19"/>
      <c r="DT12" s="134"/>
    </row>
    <row r="13" spans="1:124" s="15" customFormat="1" ht="15" customHeight="1">
      <c r="A13" s="294" t="s">
        <v>344</v>
      </c>
      <c r="B13" s="63">
        <f t="shared" si="0"/>
        <v>0</v>
      </c>
      <c r="C13" s="92"/>
      <c r="D13" s="92"/>
      <c r="E13" s="299"/>
      <c r="F13" s="93"/>
      <c r="G13" s="93"/>
      <c r="H13" s="93"/>
      <c r="I13" s="90">
        <f t="shared" si="1"/>
        <v>53.3</v>
      </c>
      <c r="J13" s="296">
        <f>'р 2'!AB13</f>
        <v>53.3</v>
      </c>
      <c r="K13" s="93"/>
      <c r="L13" s="93"/>
      <c r="M13" s="296">
        <f>'р 2'!GS13</f>
        <v>0</v>
      </c>
      <c r="N13" s="93"/>
      <c r="O13" s="63">
        <f t="shared" si="2"/>
        <v>53.3</v>
      </c>
      <c r="P13" s="63">
        <f t="shared" si="3"/>
        <v>0</v>
      </c>
      <c r="Q13" s="106"/>
      <c r="R13" s="94"/>
      <c r="S13" s="106"/>
      <c r="T13" s="106"/>
      <c r="U13" s="94">
        <f t="shared" si="4"/>
        <v>0</v>
      </c>
      <c r="V13" s="106"/>
      <c r="W13" s="90">
        <f t="shared" si="5"/>
        <v>51.3</v>
      </c>
      <c r="X13" s="94">
        <v>51.3</v>
      </c>
      <c r="Y13" s="106"/>
      <c r="Z13" s="106"/>
      <c r="AA13" s="94">
        <v>0</v>
      </c>
      <c r="AB13" s="106"/>
      <c r="AC13" s="63">
        <f t="shared" si="6"/>
        <v>51.3</v>
      </c>
      <c r="AD13" s="63">
        <f t="shared" si="7"/>
        <v>0</v>
      </c>
      <c r="AE13" s="106"/>
      <c r="AF13" s="94"/>
      <c r="AG13" s="106"/>
      <c r="AH13" s="106"/>
      <c r="AI13" s="106"/>
      <c r="AJ13" s="106"/>
      <c r="AK13" s="96">
        <f t="shared" si="28"/>
        <v>0</v>
      </c>
      <c r="AL13" s="106"/>
      <c r="AM13" s="106"/>
      <c r="AN13" s="106"/>
      <c r="AO13" s="106"/>
      <c r="AP13" s="106"/>
      <c r="AQ13" s="94">
        <f t="shared" si="29"/>
        <v>0</v>
      </c>
      <c r="AR13" s="63">
        <v>0</v>
      </c>
      <c r="AS13" s="63"/>
      <c r="AT13" s="92"/>
      <c r="AU13" s="93"/>
      <c r="AV13" s="93">
        <v>0</v>
      </c>
      <c r="AW13" s="93">
        <v>0</v>
      </c>
      <c r="AX13" s="93"/>
      <c r="AY13" s="90">
        <v>0</v>
      </c>
      <c r="AZ13" s="93">
        <v>0</v>
      </c>
      <c r="BA13" s="93">
        <v>0</v>
      </c>
      <c r="BB13" s="93">
        <v>0</v>
      </c>
      <c r="BC13" s="93">
        <v>0</v>
      </c>
      <c r="BD13" s="63"/>
      <c r="BE13" s="63"/>
      <c r="BF13" s="63">
        <f t="shared" si="8"/>
        <v>0</v>
      </c>
      <c r="BG13" s="63">
        <f t="shared" si="9"/>
        <v>0</v>
      </c>
      <c r="BH13" s="63">
        <f t="shared" si="10"/>
        <v>0</v>
      </c>
      <c r="BI13" s="94"/>
      <c r="BJ13" s="94"/>
      <c r="BK13" s="63"/>
      <c r="BL13" s="63"/>
      <c r="BM13" s="90">
        <f t="shared" si="11"/>
        <v>53.3</v>
      </c>
      <c r="BN13" s="63">
        <f t="shared" si="12"/>
        <v>53.3</v>
      </c>
      <c r="BO13" s="91"/>
      <c r="BP13" s="63"/>
      <c r="BQ13" s="296">
        <f t="shared" si="30"/>
        <v>0</v>
      </c>
      <c r="BR13" s="63"/>
      <c r="BS13" s="63">
        <f t="shared" si="13"/>
        <v>53.3</v>
      </c>
      <c r="BT13" s="63">
        <f t="shared" si="14"/>
        <v>0</v>
      </c>
      <c r="BU13" s="63"/>
      <c r="BV13" s="63">
        <f t="shared" si="15"/>
        <v>0</v>
      </c>
      <c r="BW13" s="94"/>
      <c r="BX13" s="94"/>
      <c r="BY13" s="63"/>
      <c r="BZ13" s="63"/>
      <c r="CA13" s="90">
        <f t="shared" si="16"/>
        <v>53.3</v>
      </c>
      <c r="CB13" s="63">
        <f t="shared" si="17"/>
        <v>53.3</v>
      </c>
      <c r="CC13" s="91"/>
      <c r="CD13" s="92"/>
      <c r="CE13" s="63">
        <f t="shared" si="18"/>
        <v>0</v>
      </c>
      <c r="CF13" s="63"/>
      <c r="CG13" s="63">
        <f t="shared" si="31"/>
        <v>53.3</v>
      </c>
      <c r="CH13" s="63">
        <f t="shared" si="32"/>
        <v>0</v>
      </c>
      <c r="CI13" s="63">
        <f t="shared" si="33"/>
        <v>0</v>
      </c>
      <c r="CJ13" s="63">
        <f t="shared" si="19"/>
        <v>0</v>
      </c>
      <c r="CK13" s="63">
        <f t="shared" si="20"/>
        <v>0</v>
      </c>
      <c r="CL13" s="63">
        <f t="shared" si="20"/>
        <v>0</v>
      </c>
      <c r="CM13" s="63">
        <f t="shared" si="20"/>
        <v>0</v>
      </c>
      <c r="CN13" s="63"/>
      <c r="CO13" s="90">
        <f t="shared" si="21"/>
        <v>51.3</v>
      </c>
      <c r="CP13" s="63">
        <f t="shared" si="22"/>
        <v>51.3</v>
      </c>
      <c r="CQ13" s="63">
        <f t="shared" si="23"/>
        <v>0</v>
      </c>
      <c r="CR13" s="63">
        <f t="shared" si="23"/>
        <v>0</v>
      </c>
      <c r="CS13" s="63">
        <f t="shared" si="23"/>
        <v>0</v>
      </c>
      <c r="CT13" s="63">
        <f t="shared" si="23"/>
        <v>0</v>
      </c>
      <c r="CU13" s="63">
        <f t="shared" si="24"/>
        <v>51.3</v>
      </c>
      <c r="CV13" s="300"/>
      <c r="CW13" s="19">
        <f t="shared" si="25"/>
        <v>0</v>
      </c>
      <c r="CX13" s="300"/>
      <c r="CY13" s="300"/>
      <c r="CZ13" s="300"/>
      <c r="DA13" s="300"/>
      <c r="DB13" s="19">
        <f t="shared" ref="DB13:DB18" si="34">DF13*1.0593</f>
        <v>0</v>
      </c>
      <c r="DC13" s="19">
        <v>14800</v>
      </c>
      <c r="DD13" s="300"/>
      <c r="DE13" s="300"/>
      <c r="DF13" s="300"/>
      <c r="DG13" s="301"/>
      <c r="DH13" s="300"/>
      <c r="DI13" s="19">
        <f t="shared" ref="DI13:DI26" si="35">CW13/18</f>
        <v>0</v>
      </c>
      <c r="DJ13" s="300"/>
      <c r="DK13" s="300"/>
      <c r="DL13" s="300"/>
      <c r="DM13" s="300"/>
      <c r="DN13" s="19"/>
      <c r="DO13" s="19">
        <v>650</v>
      </c>
      <c r="DP13" s="97"/>
      <c r="DQ13" s="300"/>
      <c r="DR13" s="19">
        <f t="shared" si="27"/>
        <v>0</v>
      </c>
      <c r="DS13" s="300"/>
      <c r="DT13" s="134"/>
    </row>
    <row r="14" spans="1:124" s="15" customFormat="1" ht="15" customHeight="1">
      <c r="A14" s="294" t="s">
        <v>353</v>
      </c>
      <c r="B14" s="63">
        <f t="shared" si="0"/>
        <v>0</v>
      </c>
      <c r="C14" s="92"/>
      <c r="D14" s="92"/>
      <c r="E14" s="299"/>
      <c r="F14" s="93"/>
      <c r="G14" s="93"/>
      <c r="H14" s="93"/>
      <c r="I14" s="90">
        <f t="shared" si="1"/>
        <v>37</v>
      </c>
      <c r="J14" s="296">
        <f>'р 2'!AB14</f>
        <v>37</v>
      </c>
      <c r="K14" s="93"/>
      <c r="L14" s="93"/>
      <c r="M14" s="296">
        <f>'р 2'!GS14</f>
        <v>0</v>
      </c>
      <c r="N14" s="93"/>
      <c r="O14" s="63">
        <f t="shared" si="2"/>
        <v>37</v>
      </c>
      <c r="P14" s="63">
        <f t="shared" si="3"/>
        <v>0</v>
      </c>
      <c r="Q14" s="106"/>
      <c r="R14" s="94"/>
      <c r="S14" s="106"/>
      <c r="T14" s="106"/>
      <c r="U14" s="94">
        <f t="shared" si="4"/>
        <v>0</v>
      </c>
      <c r="V14" s="106"/>
      <c r="W14" s="90">
        <f t="shared" si="5"/>
        <v>35.6</v>
      </c>
      <c r="X14" s="94">
        <v>35.6</v>
      </c>
      <c r="Y14" s="106"/>
      <c r="Z14" s="106"/>
      <c r="AA14" s="94">
        <v>0</v>
      </c>
      <c r="AB14" s="106"/>
      <c r="AC14" s="63">
        <f t="shared" si="6"/>
        <v>35.6</v>
      </c>
      <c r="AD14" s="63">
        <f t="shared" si="7"/>
        <v>0</v>
      </c>
      <c r="AE14" s="106"/>
      <c r="AF14" s="94"/>
      <c r="AG14" s="106"/>
      <c r="AH14" s="106"/>
      <c r="AI14" s="106"/>
      <c r="AJ14" s="106"/>
      <c r="AK14" s="96">
        <f t="shared" si="28"/>
        <v>0</v>
      </c>
      <c r="AL14" s="106"/>
      <c r="AM14" s="106"/>
      <c r="AN14" s="106"/>
      <c r="AO14" s="106"/>
      <c r="AP14" s="106"/>
      <c r="AQ14" s="94">
        <f t="shared" si="29"/>
        <v>0</v>
      </c>
      <c r="AR14" s="63">
        <v>0</v>
      </c>
      <c r="AS14" s="63"/>
      <c r="AT14" s="92"/>
      <c r="AU14" s="93"/>
      <c r="AV14" s="93">
        <v>0</v>
      </c>
      <c r="AW14" s="93">
        <v>0</v>
      </c>
      <c r="AX14" s="93"/>
      <c r="AY14" s="90">
        <v>0</v>
      </c>
      <c r="AZ14" s="93">
        <v>0</v>
      </c>
      <c r="BA14" s="93">
        <v>0</v>
      </c>
      <c r="BB14" s="93">
        <v>0</v>
      </c>
      <c r="BC14" s="93">
        <v>0</v>
      </c>
      <c r="BD14" s="63"/>
      <c r="BE14" s="63"/>
      <c r="BF14" s="63">
        <f t="shared" si="8"/>
        <v>0</v>
      </c>
      <c r="BG14" s="63">
        <f t="shared" si="9"/>
        <v>0</v>
      </c>
      <c r="BH14" s="63">
        <f t="shared" si="10"/>
        <v>0</v>
      </c>
      <c r="BI14" s="94"/>
      <c r="BJ14" s="94"/>
      <c r="BK14" s="63"/>
      <c r="BL14" s="63"/>
      <c r="BM14" s="90">
        <f t="shared" si="11"/>
        <v>37</v>
      </c>
      <c r="BN14" s="63">
        <f t="shared" si="12"/>
        <v>37</v>
      </c>
      <c r="BO14" s="91"/>
      <c r="BP14" s="63"/>
      <c r="BQ14" s="296">
        <f t="shared" si="30"/>
        <v>0</v>
      </c>
      <c r="BR14" s="63"/>
      <c r="BS14" s="63">
        <f t="shared" si="13"/>
        <v>37</v>
      </c>
      <c r="BT14" s="63">
        <f t="shared" si="14"/>
        <v>0</v>
      </c>
      <c r="BU14" s="63"/>
      <c r="BV14" s="63">
        <f t="shared" si="15"/>
        <v>0</v>
      </c>
      <c r="BW14" s="94"/>
      <c r="BX14" s="94"/>
      <c r="BY14" s="63"/>
      <c r="BZ14" s="63"/>
      <c r="CA14" s="90">
        <f t="shared" si="16"/>
        <v>37</v>
      </c>
      <c r="CB14" s="63">
        <f t="shared" si="17"/>
        <v>37</v>
      </c>
      <c r="CC14" s="91"/>
      <c r="CD14" s="92"/>
      <c r="CE14" s="63">
        <f t="shared" si="18"/>
        <v>0</v>
      </c>
      <c r="CF14" s="63"/>
      <c r="CG14" s="63">
        <f t="shared" si="31"/>
        <v>37</v>
      </c>
      <c r="CH14" s="63">
        <f t="shared" si="32"/>
        <v>0</v>
      </c>
      <c r="CI14" s="63">
        <f t="shared" si="33"/>
        <v>0</v>
      </c>
      <c r="CJ14" s="63">
        <f t="shared" si="19"/>
        <v>0</v>
      </c>
      <c r="CK14" s="63">
        <f t="shared" si="20"/>
        <v>0</v>
      </c>
      <c r="CL14" s="63">
        <f t="shared" si="20"/>
        <v>0</v>
      </c>
      <c r="CM14" s="63">
        <f t="shared" si="20"/>
        <v>0</v>
      </c>
      <c r="CN14" s="63"/>
      <c r="CO14" s="90">
        <f t="shared" si="21"/>
        <v>35.6</v>
      </c>
      <c r="CP14" s="63">
        <f t="shared" si="22"/>
        <v>35.6</v>
      </c>
      <c r="CQ14" s="63">
        <f t="shared" si="23"/>
        <v>0</v>
      </c>
      <c r="CR14" s="63">
        <f t="shared" si="23"/>
        <v>0</v>
      </c>
      <c r="CS14" s="63">
        <f t="shared" si="23"/>
        <v>0</v>
      </c>
      <c r="CT14" s="63">
        <f t="shared" si="23"/>
        <v>0</v>
      </c>
      <c r="CU14" s="63">
        <f t="shared" si="24"/>
        <v>35.6</v>
      </c>
      <c r="CV14" s="300"/>
      <c r="CW14" s="19">
        <f t="shared" si="25"/>
        <v>0</v>
      </c>
      <c r="CX14" s="300"/>
      <c r="CY14" s="300"/>
      <c r="CZ14" s="300"/>
      <c r="DA14" s="300"/>
      <c r="DB14" s="19">
        <f t="shared" si="34"/>
        <v>0</v>
      </c>
      <c r="DC14" s="19">
        <v>9600</v>
      </c>
      <c r="DD14" s="300"/>
      <c r="DE14" s="300"/>
      <c r="DF14" s="300"/>
      <c r="DG14" s="301"/>
      <c r="DH14" s="300"/>
      <c r="DI14" s="19">
        <f t="shared" si="35"/>
        <v>0</v>
      </c>
      <c r="DJ14" s="300"/>
      <c r="DK14" s="300"/>
      <c r="DL14" s="300"/>
      <c r="DM14" s="300"/>
      <c r="DN14" s="19"/>
      <c r="DO14" s="19">
        <v>484</v>
      </c>
      <c r="DP14" s="97"/>
      <c r="DQ14" s="300"/>
      <c r="DR14" s="19">
        <f t="shared" si="27"/>
        <v>0</v>
      </c>
      <c r="DS14" s="300"/>
      <c r="DT14" s="134"/>
    </row>
    <row r="15" spans="1:124" s="15" customFormat="1" ht="15" customHeight="1">
      <c r="A15" s="294" t="s">
        <v>345</v>
      </c>
      <c r="B15" s="63">
        <f t="shared" si="0"/>
        <v>0</v>
      </c>
      <c r="C15" s="63"/>
      <c r="D15" s="63"/>
      <c r="E15" s="63"/>
      <c r="F15" s="63"/>
      <c r="G15" s="63"/>
      <c r="H15" s="63"/>
      <c r="I15" s="90">
        <f t="shared" si="1"/>
        <v>16.8</v>
      </c>
      <c r="J15" s="296">
        <f>'р 2'!AB15</f>
        <v>16.8</v>
      </c>
      <c r="K15" s="91"/>
      <c r="L15" s="63"/>
      <c r="M15" s="296">
        <f>'р 2'!GS15</f>
        <v>0</v>
      </c>
      <c r="N15" s="63"/>
      <c r="O15" s="63">
        <f t="shared" si="2"/>
        <v>16.8</v>
      </c>
      <c r="P15" s="63">
        <f t="shared" si="3"/>
        <v>0</v>
      </c>
      <c r="Q15" s="94"/>
      <c r="R15" s="94"/>
      <c r="S15" s="94"/>
      <c r="T15" s="94"/>
      <c r="U15" s="94">
        <f t="shared" si="4"/>
        <v>0</v>
      </c>
      <c r="V15" s="94"/>
      <c r="W15" s="90">
        <f t="shared" si="5"/>
        <v>16.2</v>
      </c>
      <c r="X15" s="94">
        <v>16.2</v>
      </c>
      <c r="Y15" s="95"/>
      <c r="Z15" s="94"/>
      <c r="AA15" s="94">
        <v>0</v>
      </c>
      <c r="AB15" s="94"/>
      <c r="AC15" s="63">
        <f t="shared" si="6"/>
        <v>16.2</v>
      </c>
      <c r="AD15" s="63">
        <f t="shared" si="7"/>
        <v>0</v>
      </c>
      <c r="AE15" s="94"/>
      <c r="AF15" s="94"/>
      <c r="AG15" s="94"/>
      <c r="AH15" s="94"/>
      <c r="AI15" s="94"/>
      <c r="AJ15" s="94"/>
      <c r="AK15" s="96">
        <f t="shared" si="28"/>
        <v>0</v>
      </c>
      <c r="AL15" s="94"/>
      <c r="AM15" s="95"/>
      <c r="AN15" s="94"/>
      <c r="AO15" s="94"/>
      <c r="AP15" s="94"/>
      <c r="AQ15" s="94">
        <f t="shared" si="29"/>
        <v>0</v>
      </c>
      <c r="AR15" s="63"/>
      <c r="AS15" s="63"/>
      <c r="AT15" s="63"/>
      <c r="AU15" s="63"/>
      <c r="AV15" s="63"/>
      <c r="AW15" s="63"/>
      <c r="AX15" s="63"/>
      <c r="AY15" s="90"/>
      <c r="AZ15" s="63"/>
      <c r="BA15" s="91"/>
      <c r="BB15" s="63"/>
      <c r="BC15" s="63"/>
      <c r="BD15" s="63"/>
      <c r="BE15" s="63"/>
      <c r="BF15" s="63">
        <f t="shared" si="8"/>
        <v>0</v>
      </c>
      <c r="BG15" s="63">
        <f t="shared" si="9"/>
        <v>0</v>
      </c>
      <c r="BH15" s="63">
        <f t="shared" si="10"/>
        <v>0</v>
      </c>
      <c r="BI15" s="94"/>
      <c r="BJ15" s="94"/>
      <c r="BK15" s="63"/>
      <c r="BL15" s="63"/>
      <c r="BM15" s="90">
        <f t="shared" si="11"/>
        <v>16.8</v>
      </c>
      <c r="BN15" s="63">
        <f t="shared" si="12"/>
        <v>16.8</v>
      </c>
      <c r="BO15" s="91"/>
      <c r="BP15" s="63"/>
      <c r="BQ15" s="296">
        <f t="shared" si="30"/>
        <v>0</v>
      </c>
      <c r="BR15" s="63"/>
      <c r="BS15" s="63">
        <f t="shared" si="13"/>
        <v>16.8</v>
      </c>
      <c r="BT15" s="63">
        <f t="shared" si="14"/>
        <v>0</v>
      </c>
      <c r="BU15" s="63"/>
      <c r="BV15" s="63">
        <f t="shared" si="15"/>
        <v>0</v>
      </c>
      <c r="BW15" s="94"/>
      <c r="BX15" s="94"/>
      <c r="BY15" s="63"/>
      <c r="BZ15" s="63"/>
      <c r="CA15" s="90">
        <f t="shared" si="16"/>
        <v>16.8</v>
      </c>
      <c r="CB15" s="63">
        <f t="shared" si="17"/>
        <v>16.8</v>
      </c>
      <c r="CC15" s="91"/>
      <c r="CD15" s="92"/>
      <c r="CE15" s="63">
        <f t="shared" si="18"/>
        <v>0</v>
      </c>
      <c r="CF15" s="63"/>
      <c r="CG15" s="63">
        <f t="shared" si="31"/>
        <v>16.8</v>
      </c>
      <c r="CH15" s="63">
        <f t="shared" si="32"/>
        <v>0</v>
      </c>
      <c r="CI15" s="63">
        <f t="shared" si="33"/>
        <v>0</v>
      </c>
      <c r="CJ15" s="63">
        <f t="shared" si="19"/>
        <v>0</v>
      </c>
      <c r="CK15" s="63">
        <f t="shared" si="20"/>
        <v>0</v>
      </c>
      <c r="CL15" s="63">
        <f t="shared" si="20"/>
        <v>0</v>
      </c>
      <c r="CM15" s="63">
        <f t="shared" si="20"/>
        <v>0</v>
      </c>
      <c r="CN15" s="63"/>
      <c r="CO15" s="90">
        <f t="shared" si="21"/>
        <v>16.2</v>
      </c>
      <c r="CP15" s="63">
        <f t="shared" si="22"/>
        <v>16.2</v>
      </c>
      <c r="CQ15" s="63">
        <f t="shared" si="23"/>
        <v>0</v>
      </c>
      <c r="CR15" s="63">
        <f t="shared" si="23"/>
        <v>0</v>
      </c>
      <c r="CS15" s="63">
        <f t="shared" si="23"/>
        <v>0</v>
      </c>
      <c r="CT15" s="63">
        <f t="shared" si="23"/>
        <v>0</v>
      </c>
      <c r="CU15" s="63">
        <f t="shared" si="24"/>
        <v>16.2</v>
      </c>
      <c r="CV15" s="65"/>
      <c r="CW15" s="19">
        <f t="shared" si="25"/>
        <v>0</v>
      </c>
      <c r="CX15" s="19"/>
      <c r="CY15" s="65"/>
      <c r="CZ15" s="19"/>
      <c r="DA15" s="19"/>
      <c r="DB15" s="19">
        <f t="shared" si="34"/>
        <v>0</v>
      </c>
      <c r="DC15" s="19">
        <f>'[4]р 1'!E16*2.82618</f>
        <v>2238</v>
      </c>
      <c r="DD15" s="97"/>
      <c r="DE15" s="19"/>
      <c r="DF15" s="19"/>
      <c r="DG15" s="19"/>
      <c r="DH15" s="19"/>
      <c r="DI15" s="19">
        <f t="shared" si="35"/>
        <v>0</v>
      </c>
      <c r="DJ15" s="19"/>
      <c r="DK15" s="19"/>
      <c r="DL15" s="19"/>
      <c r="DM15" s="19"/>
      <c r="DN15" s="19"/>
      <c r="DO15" s="19">
        <v>198</v>
      </c>
      <c r="DP15" s="97"/>
      <c r="DQ15" s="19"/>
      <c r="DR15" s="19">
        <f t="shared" si="27"/>
        <v>0</v>
      </c>
      <c r="DS15" s="19"/>
      <c r="DT15" s="134"/>
    </row>
    <row r="16" spans="1:124" s="15" customFormat="1" ht="15" customHeight="1">
      <c r="A16" s="294" t="s">
        <v>346</v>
      </c>
      <c r="B16" s="63">
        <f t="shared" si="0"/>
        <v>0</v>
      </c>
      <c r="C16" s="63"/>
      <c r="D16" s="63"/>
      <c r="E16" s="63"/>
      <c r="F16" s="63"/>
      <c r="G16" s="63"/>
      <c r="H16" s="63"/>
      <c r="I16" s="90">
        <f t="shared" si="1"/>
        <v>63.6</v>
      </c>
      <c r="J16" s="296">
        <f>'р 2'!AB16</f>
        <v>63.6</v>
      </c>
      <c r="K16" s="91"/>
      <c r="L16" s="63"/>
      <c r="M16" s="296">
        <f>'р 2'!GS16</f>
        <v>0</v>
      </c>
      <c r="N16" s="63"/>
      <c r="O16" s="63">
        <f t="shared" si="2"/>
        <v>63.6</v>
      </c>
      <c r="P16" s="63">
        <f t="shared" si="3"/>
        <v>0</v>
      </c>
      <c r="Q16" s="94"/>
      <c r="R16" s="94"/>
      <c r="S16" s="94"/>
      <c r="T16" s="94"/>
      <c r="U16" s="94">
        <f t="shared" si="4"/>
        <v>0</v>
      </c>
      <c r="V16" s="94"/>
      <c r="W16" s="90">
        <f t="shared" si="5"/>
        <v>61.2</v>
      </c>
      <c r="X16" s="94">
        <v>61.2</v>
      </c>
      <c r="Y16" s="95"/>
      <c r="Z16" s="94"/>
      <c r="AA16" s="94">
        <v>0</v>
      </c>
      <c r="AB16" s="94"/>
      <c r="AC16" s="63">
        <f t="shared" si="6"/>
        <v>61.2</v>
      </c>
      <c r="AD16" s="63">
        <f t="shared" si="7"/>
        <v>0</v>
      </c>
      <c r="AE16" s="94"/>
      <c r="AF16" s="94"/>
      <c r="AG16" s="94"/>
      <c r="AH16" s="94"/>
      <c r="AI16" s="94"/>
      <c r="AJ16" s="94"/>
      <c r="AK16" s="96">
        <f t="shared" si="28"/>
        <v>0</v>
      </c>
      <c r="AL16" s="94"/>
      <c r="AM16" s="95"/>
      <c r="AN16" s="94"/>
      <c r="AO16" s="94"/>
      <c r="AP16" s="94"/>
      <c r="AQ16" s="94">
        <f t="shared" si="29"/>
        <v>0</v>
      </c>
      <c r="AR16" s="63"/>
      <c r="AS16" s="63"/>
      <c r="AT16" s="63"/>
      <c r="AU16" s="63"/>
      <c r="AV16" s="63"/>
      <c r="AW16" s="63"/>
      <c r="AX16" s="63"/>
      <c r="AY16" s="90">
        <v>0</v>
      </c>
      <c r="AZ16" s="63"/>
      <c r="BA16" s="91"/>
      <c r="BB16" s="63"/>
      <c r="BC16" s="63"/>
      <c r="BD16" s="63">
        <f>CY16*'[8]р 1'!BC17*9/1000</f>
        <v>0</v>
      </c>
      <c r="BE16" s="63">
        <f>'[8]р 1'!BA17*'[8]р 3'!CX16*9/1000</f>
        <v>0</v>
      </c>
      <c r="BF16" s="63">
        <f t="shared" si="8"/>
        <v>0</v>
      </c>
      <c r="BG16" s="63">
        <f t="shared" si="9"/>
        <v>0</v>
      </c>
      <c r="BH16" s="63">
        <f t="shared" si="10"/>
        <v>0</v>
      </c>
      <c r="BI16" s="94"/>
      <c r="BJ16" s="94"/>
      <c r="BK16" s="63"/>
      <c r="BL16" s="63"/>
      <c r="BM16" s="90">
        <f t="shared" si="11"/>
        <v>63.6</v>
      </c>
      <c r="BN16" s="63">
        <f t="shared" si="12"/>
        <v>63.6</v>
      </c>
      <c r="BO16" s="91"/>
      <c r="BP16" s="63"/>
      <c r="BQ16" s="296">
        <f t="shared" si="30"/>
        <v>0</v>
      </c>
      <c r="BR16" s="63"/>
      <c r="BS16" s="63">
        <f t="shared" si="13"/>
        <v>63.6</v>
      </c>
      <c r="BT16" s="63">
        <f t="shared" si="14"/>
        <v>0</v>
      </c>
      <c r="BU16" s="63"/>
      <c r="BV16" s="63">
        <f t="shared" si="15"/>
        <v>0</v>
      </c>
      <c r="BW16" s="94"/>
      <c r="BX16" s="94"/>
      <c r="BY16" s="63"/>
      <c r="BZ16" s="63"/>
      <c r="CA16" s="90">
        <f t="shared" si="16"/>
        <v>63.6</v>
      </c>
      <c r="CB16" s="63">
        <f t="shared" si="17"/>
        <v>63.6</v>
      </c>
      <c r="CC16" s="91"/>
      <c r="CD16" s="92"/>
      <c r="CE16" s="63">
        <f t="shared" si="18"/>
        <v>0</v>
      </c>
      <c r="CF16" s="63"/>
      <c r="CG16" s="63">
        <f t="shared" si="31"/>
        <v>63.6</v>
      </c>
      <c r="CH16" s="63">
        <f t="shared" si="32"/>
        <v>0</v>
      </c>
      <c r="CI16" s="63">
        <f t="shared" si="33"/>
        <v>0</v>
      </c>
      <c r="CJ16" s="63">
        <f t="shared" si="19"/>
        <v>0</v>
      </c>
      <c r="CK16" s="63">
        <f t="shared" si="20"/>
        <v>0</v>
      </c>
      <c r="CL16" s="63">
        <f t="shared" si="20"/>
        <v>0</v>
      </c>
      <c r="CM16" s="63">
        <f t="shared" si="20"/>
        <v>0</v>
      </c>
      <c r="CN16" s="63"/>
      <c r="CO16" s="90">
        <f t="shared" si="21"/>
        <v>61.2</v>
      </c>
      <c r="CP16" s="63">
        <f t="shared" si="22"/>
        <v>61.2</v>
      </c>
      <c r="CQ16" s="63">
        <f t="shared" si="23"/>
        <v>0</v>
      </c>
      <c r="CR16" s="63">
        <f t="shared" si="23"/>
        <v>0</v>
      </c>
      <c r="CS16" s="63">
        <f t="shared" si="23"/>
        <v>0</v>
      </c>
      <c r="CT16" s="63">
        <f t="shared" si="23"/>
        <v>0</v>
      </c>
      <c r="CU16" s="63">
        <f t="shared" si="24"/>
        <v>61.2</v>
      </c>
      <c r="CV16" s="65"/>
      <c r="CW16" s="19">
        <f t="shared" si="25"/>
        <v>0</v>
      </c>
      <c r="CX16" s="19"/>
      <c r="CY16" s="65"/>
      <c r="CZ16" s="19"/>
      <c r="DA16" s="19"/>
      <c r="DB16" s="19">
        <f t="shared" si="34"/>
        <v>0</v>
      </c>
      <c r="DC16" s="19">
        <v>18100</v>
      </c>
      <c r="DD16" s="97"/>
      <c r="DE16" s="19"/>
      <c r="DF16" s="19"/>
      <c r="DG16" s="19"/>
      <c r="DH16" s="19"/>
      <c r="DI16" s="19">
        <f t="shared" si="35"/>
        <v>0</v>
      </c>
      <c r="DJ16" s="19"/>
      <c r="DK16" s="19"/>
      <c r="DL16" s="19"/>
      <c r="DM16" s="19"/>
      <c r="DN16" s="19"/>
      <c r="DO16" s="19">
        <v>960</v>
      </c>
      <c r="DP16" s="97"/>
      <c r="DQ16" s="19"/>
      <c r="DR16" s="19">
        <f t="shared" si="27"/>
        <v>0</v>
      </c>
      <c r="DS16" s="19"/>
      <c r="DT16" s="134"/>
    </row>
    <row r="17" spans="1:124" s="15" customFormat="1" ht="15" customHeight="1">
      <c r="A17" s="294" t="s">
        <v>365</v>
      </c>
      <c r="B17" s="63">
        <f t="shared" si="0"/>
        <v>0</v>
      </c>
      <c r="C17" s="63"/>
      <c r="D17" s="63"/>
      <c r="E17" s="63"/>
      <c r="F17" s="63"/>
      <c r="G17" s="63"/>
      <c r="H17" s="63"/>
      <c r="I17" s="90">
        <f t="shared" si="1"/>
        <v>0</v>
      </c>
      <c r="J17" s="296">
        <f>'р 2'!AB17</f>
        <v>0</v>
      </c>
      <c r="K17" s="91"/>
      <c r="L17" s="63"/>
      <c r="M17" s="296">
        <f>'р 2'!GS17</f>
        <v>0</v>
      </c>
      <c r="N17" s="63"/>
      <c r="O17" s="63">
        <f t="shared" si="2"/>
        <v>0</v>
      </c>
      <c r="P17" s="63">
        <f t="shared" si="3"/>
        <v>0</v>
      </c>
      <c r="Q17" s="94"/>
      <c r="R17" s="94"/>
      <c r="S17" s="94"/>
      <c r="T17" s="94"/>
      <c r="U17" s="94">
        <f t="shared" si="4"/>
        <v>0</v>
      </c>
      <c r="V17" s="94"/>
      <c r="W17" s="90">
        <f t="shared" si="5"/>
        <v>0</v>
      </c>
      <c r="X17" s="94">
        <v>0</v>
      </c>
      <c r="Y17" s="95"/>
      <c r="Z17" s="94"/>
      <c r="AA17" s="94">
        <v>0</v>
      </c>
      <c r="AB17" s="94"/>
      <c r="AC17" s="63">
        <f t="shared" si="6"/>
        <v>0</v>
      </c>
      <c r="AD17" s="63">
        <f t="shared" si="7"/>
        <v>0</v>
      </c>
      <c r="AE17" s="94"/>
      <c r="AF17" s="94"/>
      <c r="AG17" s="94"/>
      <c r="AH17" s="94"/>
      <c r="AI17" s="94"/>
      <c r="AJ17" s="94"/>
      <c r="AK17" s="96">
        <f t="shared" si="28"/>
        <v>0</v>
      </c>
      <c r="AL17" s="94"/>
      <c r="AM17" s="95"/>
      <c r="AN17" s="94"/>
      <c r="AO17" s="94"/>
      <c r="AP17" s="94"/>
      <c r="AQ17" s="94">
        <f t="shared" si="29"/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/>
      <c r="AY17" s="90">
        <v>0</v>
      </c>
      <c r="AZ17" s="63">
        <v>0</v>
      </c>
      <c r="BA17" s="91">
        <v>0</v>
      </c>
      <c r="BB17" s="63">
        <v>0</v>
      </c>
      <c r="BC17" s="63">
        <v>0</v>
      </c>
      <c r="BD17" s="63"/>
      <c r="BE17" s="63"/>
      <c r="BF17" s="63">
        <f t="shared" si="8"/>
        <v>0</v>
      </c>
      <c r="BG17" s="63">
        <f t="shared" si="9"/>
        <v>0</v>
      </c>
      <c r="BH17" s="63">
        <f t="shared" si="10"/>
        <v>0</v>
      </c>
      <c r="BI17" s="94"/>
      <c r="BJ17" s="94"/>
      <c r="BK17" s="63"/>
      <c r="BL17" s="63"/>
      <c r="BM17" s="90">
        <f t="shared" si="11"/>
        <v>0</v>
      </c>
      <c r="BN17" s="63">
        <f t="shared" si="12"/>
        <v>0</v>
      </c>
      <c r="BO17" s="91"/>
      <c r="BP17" s="63"/>
      <c r="BQ17" s="296">
        <f t="shared" si="30"/>
        <v>0</v>
      </c>
      <c r="BR17" s="63"/>
      <c r="BS17" s="63">
        <f t="shared" si="13"/>
        <v>0</v>
      </c>
      <c r="BT17" s="63">
        <f t="shared" si="14"/>
        <v>0</v>
      </c>
      <c r="BU17" s="63"/>
      <c r="BV17" s="63">
        <f t="shared" si="15"/>
        <v>0</v>
      </c>
      <c r="BW17" s="94"/>
      <c r="BX17" s="94"/>
      <c r="BY17" s="63"/>
      <c r="BZ17" s="63"/>
      <c r="CA17" s="90">
        <f t="shared" si="16"/>
        <v>0</v>
      </c>
      <c r="CB17" s="63">
        <f t="shared" si="17"/>
        <v>0</v>
      </c>
      <c r="CC17" s="91"/>
      <c r="CD17" s="92"/>
      <c r="CE17" s="63">
        <f t="shared" si="18"/>
        <v>0</v>
      </c>
      <c r="CF17" s="63"/>
      <c r="CG17" s="63">
        <f t="shared" si="31"/>
        <v>0</v>
      </c>
      <c r="CH17" s="63">
        <f t="shared" si="32"/>
        <v>0</v>
      </c>
      <c r="CI17" s="63">
        <f t="shared" si="33"/>
        <v>0</v>
      </c>
      <c r="CJ17" s="63">
        <f t="shared" si="19"/>
        <v>0</v>
      </c>
      <c r="CK17" s="63">
        <f t="shared" si="20"/>
        <v>0</v>
      </c>
      <c r="CL17" s="63">
        <f t="shared" si="20"/>
        <v>0</v>
      </c>
      <c r="CM17" s="63">
        <f t="shared" si="20"/>
        <v>0</v>
      </c>
      <c r="CN17" s="63"/>
      <c r="CO17" s="90">
        <f t="shared" si="21"/>
        <v>0</v>
      </c>
      <c r="CP17" s="63">
        <f t="shared" si="22"/>
        <v>0</v>
      </c>
      <c r="CQ17" s="63">
        <f t="shared" si="23"/>
        <v>0</v>
      </c>
      <c r="CR17" s="63">
        <f t="shared" si="23"/>
        <v>0</v>
      </c>
      <c r="CS17" s="63">
        <f t="shared" si="23"/>
        <v>0</v>
      </c>
      <c r="CT17" s="63">
        <f t="shared" si="23"/>
        <v>0</v>
      </c>
      <c r="CU17" s="63">
        <f t="shared" si="24"/>
        <v>0</v>
      </c>
      <c r="CV17" s="19"/>
      <c r="CW17" s="19">
        <f t="shared" si="25"/>
        <v>0</v>
      </c>
      <c r="CX17" s="19"/>
      <c r="CY17" s="19"/>
      <c r="CZ17" s="19"/>
      <c r="DA17" s="19"/>
      <c r="DB17" s="19">
        <f t="shared" si="34"/>
        <v>0</v>
      </c>
      <c r="DC17" s="19">
        <v>3321</v>
      </c>
      <c r="DD17" s="97"/>
      <c r="DE17" s="19"/>
      <c r="DF17" s="19"/>
      <c r="DG17" s="19"/>
      <c r="DH17" s="19"/>
      <c r="DI17" s="19">
        <f t="shared" si="35"/>
        <v>0</v>
      </c>
      <c r="DJ17" s="19"/>
      <c r="DK17" s="19"/>
      <c r="DL17" s="19"/>
      <c r="DM17" s="19"/>
      <c r="DN17" s="19"/>
      <c r="DO17" s="19">
        <v>964</v>
      </c>
      <c r="DP17" s="97"/>
      <c r="DQ17" s="19"/>
      <c r="DR17" s="19">
        <f t="shared" si="27"/>
        <v>0</v>
      </c>
      <c r="DS17" s="19"/>
      <c r="DT17" s="134"/>
    </row>
    <row r="18" spans="1:124" s="15" customFormat="1" ht="15" hidden="1" customHeight="1">
      <c r="A18" s="294"/>
      <c r="B18" s="63">
        <f t="shared" si="0"/>
        <v>0</v>
      </c>
      <c r="C18" s="63"/>
      <c r="D18" s="63"/>
      <c r="E18" s="63"/>
      <c r="F18" s="63"/>
      <c r="G18" s="63"/>
      <c r="H18" s="63"/>
      <c r="I18" s="90">
        <f t="shared" si="1"/>
        <v>98</v>
      </c>
      <c r="J18" s="297">
        <f>'р 2'!AB18</f>
        <v>98</v>
      </c>
      <c r="K18" s="91"/>
      <c r="L18" s="63"/>
      <c r="M18" s="297">
        <f>'р 2'!GS18</f>
        <v>0</v>
      </c>
      <c r="N18" s="63"/>
      <c r="O18" s="63">
        <f t="shared" si="2"/>
        <v>98</v>
      </c>
      <c r="P18" s="63">
        <f t="shared" si="3"/>
        <v>0</v>
      </c>
      <c r="Q18" s="94"/>
      <c r="R18" s="94"/>
      <c r="S18" s="94"/>
      <c r="T18" s="94"/>
      <c r="U18" s="94">
        <f t="shared" si="4"/>
        <v>0</v>
      </c>
      <c r="V18" s="94"/>
      <c r="W18" s="90">
        <f t="shared" si="5"/>
        <v>94.2</v>
      </c>
      <c r="X18" s="94">
        <v>94.2</v>
      </c>
      <c r="Y18" s="95"/>
      <c r="Z18" s="94"/>
      <c r="AA18" s="94">
        <v>0</v>
      </c>
      <c r="AB18" s="94"/>
      <c r="AC18" s="63">
        <f t="shared" si="6"/>
        <v>94.2</v>
      </c>
      <c r="AD18" s="63">
        <f t="shared" si="7"/>
        <v>0</v>
      </c>
      <c r="AE18" s="94"/>
      <c r="AF18" s="94"/>
      <c r="AG18" s="94"/>
      <c r="AH18" s="94"/>
      <c r="AI18" s="94"/>
      <c r="AJ18" s="94"/>
      <c r="AK18" s="96">
        <f t="shared" si="28"/>
        <v>0</v>
      </c>
      <c r="AL18" s="94"/>
      <c r="AM18" s="95"/>
      <c r="AN18" s="94"/>
      <c r="AO18" s="94"/>
      <c r="AP18" s="94"/>
      <c r="AQ18" s="94">
        <f t="shared" si="29"/>
        <v>0</v>
      </c>
      <c r="AR18" s="63"/>
      <c r="AS18" s="63"/>
      <c r="AT18" s="63"/>
      <c r="AU18" s="63"/>
      <c r="AV18" s="63"/>
      <c r="AW18" s="63"/>
      <c r="AX18" s="63"/>
      <c r="AY18" s="90"/>
      <c r="AZ18" s="63"/>
      <c r="BA18" s="91"/>
      <c r="BB18" s="63"/>
      <c r="BC18" s="63"/>
      <c r="BD18" s="94"/>
      <c r="BE18" s="94"/>
      <c r="BF18" s="63">
        <f t="shared" si="8"/>
        <v>0</v>
      </c>
      <c r="BG18" s="63">
        <f t="shared" si="9"/>
        <v>0</v>
      </c>
      <c r="BH18" s="63">
        <f t="shared" si="10"/>
        <v>0</v>
      </c>
      <c r="BI18" s="94"/>
      <c r="BJ18" s="94"/>
      <c r="BK18" s="63"/>
      <c r="BL18" s="63"/>
      <c r="BM18" s="90">
        <f t="shared" si="11"/>
        <v>98</v>
      </c>
      <c r="BN18" s="63">
        <f t="shared" si="12"/>
        <v>98</v>
      </c>
      <c r="BO18" s="91"/>
      <c r="BP18" s="63"/>
      <c r="BQ18" s="296">
        <f t="shared" si="30"/>
        <v>0</v>
      </c>
      <c r="BR18" s="63"/>
      <c r="BS18" s="63">
        <f t="shared" si="13"/>
        <v>98</v>
      </c>
      <c r="BT18" s="63">
        <f t="shared" si="14"/>
        <v>0</v>
      </c>
      <c r="BU18" s="63"/>
      <c r="BV18" s="63">
        <f t="shared" si="15"/>
        <v>0</v>
      </c>
      <c r="BW18" s="94"/>
      <c r="BX18" s="94"/>
      <c r="BY18" s="63"/>
      <c r="BZ18" s="63"/>
      <c r="CA18" s="90">
        <f t="shared" si="16"/>
        <v>98</v>
      </c>
      <c r="CB18" s="63">
        <f t="shared" si="17"/>
        <v>98</v>
      </c>
      <c r="CC18" s="91"/>
      <c r="CD18" s="92"/>
      <c r="CE18" s="63">
        <f t="shared" si="18"/>
        <v>0</v>
      </c>
      <c r="CF18" s="63"/>
      <c r="CG18" s="63">
        <f t="shared" si="31"/>
        <v>98</v>
      </c>
      <c r="CH18" s="63">
        <f t="shared" si="32"/>
        <v>0</v>
      </c>
      <c r="CI18" s="63">
        <f t="shared" si="33"/>
        <v>0</v>
      </c>
      <c r="CJ18" s="63">
        <f t="shared" si="19"/>
        <v>0</v>
      </c>
      <c r="CK18" s="63">
        <f t="shared" si="20"/>
        <v>0</v>
      </c>
      <c r="CL18" s="63">
        <f t="shared" si="20"/>
        <v>0</v>
      </c>
      <c r="CM18" s="63">
        <f t="shared" si="20"/>
        <v>0</v>
      </c>
      <c r="CN18" s="63"/>
      <c r="CO18" s="90">
        <f t="shared" si="21"/>
        <v>94.2</v>
      </c>
      <c r="CP18" s="63">
        <f t="shared" si="22"/>
        <v>94.2</v>
      </c>
      <c r="CQ18" s="63">
        <f t="shared" si="23"/>
        <v>0</v>
      </c>
      <c r="CR18" s="63">
        <f t="shared" si="23"/>
        <v>0</v>
      </c>
      <c r="CS18" s="63">
        <f t="shared" si="23"/>
        <v>0</v>
      </c>
      <c r="CT18" s="63">
        <f t="shared" si="23"/>
        <v>0</v>
      </c>
      <c r="CU18" s="63">
        <f t="shared" si="24"/>
        <v>94.2</v>
      </c>
      <c r="CV18" s="19"/>
      <c r="CW18" s="19">
        <f t="shared" si="25"/>
        <v>0</v>
      </c>
      <c r="CX18" s="19"/>
      <c r="CY18" s="19"/>
      <c r="CZ18" s="19"/>
      <c r="DA18" s="19"/>
      <c r="DB18" s="19">
        <f t="shared" si="34"/>
        <v>0</v>
      </c>
      <c r="DC18" s="19"/>
      <c r="DD18" s="97"/>
      <c r="DE18" s="19"/>
      <c r="DF18" s="19"/>
      <c r="DG18" s="19"/>
      <c r="DH18" s="19"/>
      <c r="DI18" s="19">
        <f t="shared" si="35"/>
        <v>0</v>
      </c>
      <c r="DJ18" s="19"/>
      <c r="DK18" s="19"/>
      <c r="DL18" s="19"/>
      <c r="DM18" s="19"/>
      <c r="DN18" s="19"/>
      <c r="DO18" s="19">
        <f t="shared" ref="DO18:DO26" si="36">DC18/18.1</f>
        <v>0</v>
      </c>
      <c r="DP18" s="97"/>
      <c r="DQ18" s="19"/>
      <c r="DR18" s="19">
        <f t="shared" si="27"/>
        <v>0</v>
      </c>
      <c r="DS18" s="19"/>
      <c r="DT18" s="134"/>
    </row>
    <row r="19" spans="1:124" s="15" customFormat="1" ht="15" customHeight="1">
      <c r="A19" s="151" t="s">
        <v>354</v>
      </c>
      <c r="B19" s="63">
        <v>2999.7</v>
      </c>
      <c r="C19" s="63"/>
      <c r="D19" s="63">
        <v>2999.7</v>
      </c>
      <c r="E19" s="63"/>
      <c r="F19" s="63"/>
      <c r="G19" s="63"/>
      <c r="H19" s="63"/>
      <c r="I19" s="90">
        <f t="shared" si="1"/>
        <v>0</v>
      </c>
      <c r="J19" s="383">
        <f>'р 2'!AB19</f>
        <v>0</v>
      </c>
      <c r="K19" s="95"/>
      <c r="L19" s="63"/>
      <c r="M19" s="383">
        <f>'р 2'!GS19</f>
        <v>0</v>
      </c>
      <c r="N19" s="63"/>
      <c r="O19" s="63">
        <f t="shared" si="2"/>
        <v>2999.7</v>
      </c>
      <c r="P19" s="63">
        <v>2799.4</v>
      </c>
      <c r="Q19" s="94"/>
      <c r="R19" s="94">
        <v>2799.4</v>
      </c>
      <c r="S19" s="94"/>
      <c r="T19" s="94"/>
      <c r="U19" s="94"/>
      <c r="V19" s="94"/>
      <c r="W19" s="90">
        <f t="shared" si="5"/>
        <v>0</v>
      </c>
      <c r="X19" s="94">
        <v>0</v>
      </c>
      <c r="Y19" s="95"/>
      <c r="Z19" s="94"/>
      <c r="AA19" s="94">
        <v>0</v>
      </c>
      <c r="AB19" s="94"/>
      <c r="AC19" s="63">
        <f t="shared" si="6"/>
        <v>2799.4</v>
      </c>
      <c r="AD19" s="63">
        <f t="shared" si="7"/>
        <v>0</v>
      </c>
      <c r="AE19" s="94"/>
      <c r="AF19" s="94"/>
      <c r="AG19" s="94"/>
      <c r="AH19" s="94"/>
      <c r="AI19" s="94"/>
      <c r="AJ19" s="94"/>
      <c r="AK19" s="96">
        <f t="shared" si="28"/>
        <v>0</v>
      </c>
      <c r="AL19" s="94"/>
      <c r="AM19" s="95"/>
      <c r="AN19" s="94"/>
      <c r="AO19" s="94"/>
      <c r="AP19" s="94"/>
      <c r="AQ19" s="94">
        <f t="shared" si="29"/>
        <v>0</v>
      </c>
      <c r="AR19" s="63">
        <v>0</v>
      </c>
      <c r="AS19" s="63"/>
      <c r="AT19" s="63">
        <v>0</v>
      </c>
      <c r="AU19" s="63"/>
      <c r="AV19" s="63"/>
      <c r="AW19" s="63"/>
      <c r="AX19" s="63"/>
      <c r="AY19" s="90">
        <v>0</v>
      </c>
      <c r="AZ19" s="63"/>
      <c r="BA19" s="91"/>
      <c r="BB19" s="63"/>
      <c r="BC19" s="63"/>
      <c r="BD19" s="63"/>
      <c r="BE19" s="63">
        <f>'[9]р 1'!BA20*'[9]р 3'!CX19*9/1000</f>
        <v>0</v>
      </c>
      <c r="BF19" s="63">
        <f t="shared" si="8"/>
        <v>2999.7</v>
      </c>
      <c r="BG19" s="63">
        <f t="shared" si="9"/>
        <v>0</v>
      </c>
      <c r="BH19" s="63">
        <f t="shared" si="10"/>
        <v>2999.7</v>
      </c>
      <c r="BI19" s="377"/>
      <c r="BJ19" s="94"/>
      <c r="BK19" s="63"/>
      <c r="BL19" s="63"/>
      <c r="BM19" s="90">
        <f t="shared" si="11"/>
        <v>0</v>
      </c>
      <c r="BN19" s="63">
        <f t="shared" si="12"/>
        <v>0</v>
      </c>
      <c r="BO19" s="91"/>
      <c r="BP19" s="63"/>
      <c r="BQ19" s="296">
        <f t="shared" si="30"/>
        <v>0</v>
      </c>
      <c r="BR19" s="63"/>
      <c r="BS19" s="63">
        <f t="shared" si="13"/>
        <v>2999.7</v>
      </c>
      <c r="BT19" s="63">
        <f t="shared" si="14"/>
        <v>2999.7</v>
      </c>
      <c r="BU19" s="63"/>
      <c r="BV19" s="63">
        <f t="shared" si="15"/>
        <v>2999.7</v>
      </c>
      <c r="BW19" s="377"/>
      <c r="BX19" s="94"/>
      <c r="BY19" s="63"/>
      <c r="BZ19" s="63"/>
      <c r="CA19" s="90">
        <f t="shared" si="16"/>
        <v>0</v>
      </c>
      <c r="CB19" s="63">
        <f t="shared" si="17"/>
        <v>0</v>
      </c>
      <c r="CC19" s="91"/>
      <c r="CD19" s="92"/>
      <c r="CE19" s="63">
        <f t="shared" si="18"/>
        <v>0</v>
      </c>
      <c r="CF19" s="63"/>
      <c r="CG19" s="63">
        <f t="shared" si="31"/>
        <v>2999.7</v>
      </c>
      <c r="CH19" s="63">
        <f t="shared" si="32"/>
        <v>2799.4</v>
      </c>
      <c r="CI19" s="63">
        <f t="shared" si="33"/>
        <v>0</v>
      </c>
      <c r="CJ19" s="63">
        <f t="shared" si="19"/>
        <v>2799.4</v>
      </c>
      <c r="CK19" s="63">
        <f t="shared" si="20"/>
        <v>0</v>
      </c>
      <c r="CL19" s="63">
        <f t="shared" si="20"/>
        <v>0</v>
      </c>
      <c r="CM19" s="63">
        <f t="shared" si="20"/>
        <v>0</v>
      </c>
      <c r="CN19" s="63"/>
      <c r="CO19" s="90">
        <f t="shared" si="21"/>
        <v>0</v>
      </c>
      <c r="CP19" s="63">
        <f t="shared" si="22"/>
        <v>0</v>
      </c>
      <c r="CQ19" s="63">
        <f t="shared" si="23"/>
        <v>0</v>
      </c>
      <c r="CR19" s="63">
        <f t="shared" si="23"/>
        <v>0</v>
      </c>
      <c r="CS19" s="63">
        <f t="shared" si="23"/>
        <v>0</v>
      </c>
      <c r="CT19" s="63">
        <f t="shared" si="23"/>
        <v>0</v>
      </c>
      <c r="CU19" s="63">
        <f t="shared" si="24"/>
        <v>2799.4</v>
      </c>
      <c r="CV19" s="20"/>
      <c r="CW19" s="19">
        <f t="shared" si="25"/>
        <v>53200</v>
      </c>
      <c r="CX19" s="20"/>
      <c r="CY19" s="20"/>
      <c r="CZ19" s="20">
        <v>67518</v>
      </c>
      <c r="DA19" s="20"/>
      <c r="DB19" s="19">
        <v>53200</v>
      </c>
      <c r="DC19" s="19"/>
      <c r="DD19" s="378"/>
      <c r="DE19" s="20"/>
      <c r="DF19" s="20"/>
      <c r="DG19" s="20"/>
      <c r="DH19" s="20"/>
      <c r="DI19" s="19">
        <f t="shared" si="35"/>
        <v>2956</v>
      </c>
      <c r="DJ19" s="19"/>
      <c r="DK19" s="19"/>
      <c r="DL19" s="20"/>
      <c r="DM19" s="20"/>
      <c r="DN19" s="19">
        <v>2800</v>
      </c>
      <c r="DO19" s="19">
        <f t="shared" si="36"/>
        <v>0</v>
      </c>
      <c r="DP19" s="97"/>
      <c r="DQ19" s="19"/>
      <c r="DR19" s="19">
        <f t="shared" si="27"/>
        <v>0</v>
      </c>
      <c r="DS19" s="379"/>
      <c r="DT19" s="134"/>
    </row>
    <row r="20" spans="1:124" s="15" customFormat="1" ht="15" customHeight="1">
      <c r="A20" s="151" t="s">
        <v>355</v>
      </c>
      <c r="B20" s="63">
        <f t="shared" si="0"/>
        <v>0</v>
      </c>
      <c r="C20" s="63"/>
      <c r="D20" s="63"/>
      <c r="E20" s="63"/>
      <c r="F20" s="63"/>
      <c r="G20" s="63"/>
      <c r="H20" s="63"/>
      <c r="I20" s="90">
        <f t="shared" si="1"/>
        <v>2200</v>
      </c>
      <c r="J20" s="296">
        <f>'р 2'!AB20</f>
        <v>2200</v>
      </c>
      <c r="K20" s="91"/>
      <c r="L20" s="63"/>
      <c r="M20" s="296">
        <f>'р 2'!GS20</f>
        <v>0</v>
      </c>
      <c r="N20" s="63"/>
      <c r="O20" s="63">
        <f t="shared" si="2"/>
        <v>2200</v>
      </c>
      <c r="P20" s="63">
        <f t="shared" si="3"/>
        <v>0</v>
      </c>
      <c r="Q20" s="94"/>
      <c r="R20" s="94"/>
      <c r="S20" s="94"/>
      <c r="T20" s="94"/>
      <c r="U20" s="94">
        <f t="shared" si="4"/>
        <v>0</v>
      </c>
      <c r="V20" s="94"/>
      <c r="W20" s="90">
        <f t="shared" si="5"/>
        <v>2115.6999999999998</v>
      </c>
      <c r="X20" s="94">
        <v>2115.6999999999998</v>
      </c>
      <c r="Y20" s="95"/>
      <c r="Z20" s="94"/>
      <c r="AA20" s="94">
        <v>0</v>
      </c>
      <c r="AB20" s="94"/>
      <c r="AC20" s="63">
        <f t="shared" si="6"/>
        <v>2115.6999999999998</v>
      </c>
      <c r="AD20" s="63">
        <f t="shared" si="7"/>
        <v>0</v>
      </c>
      <c r="AE20" s="94"/>
      <c r="AF20" s="94"/>
      <c r="AG20" s="94"/>
      <c r="AH20" s="94"/>
      <c r="AI20" s="94"/>
      <c r="AJ20" s="94"/>
      <c r="AK20" s="96">
        <f t="shared" si="28"/>
        <v>0</v>
      </c>
      <c r="AL20" s="94"/>
      <c r="AM20" s="95"/>
      <c r="AN20" s="94"/>
      <c r="AO20" s="94"/>
      <c r="AP20" s="94"/>
      <c r="AQ20" s="94">
        <f t="shared" si="29"/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/>
      <c r="AX20" s="63"/>
      <c r="AY20" s="90">
        <v>0</v>
      </c>
      <c r="AZ20" s="63">
        <v>0</v>
      </c>
      <c r="BA20" s="91"/>
      <c r="BB20" s="63"/>
      <c r="BC20" s="63"/>
      <c r="BD20" s="63"/>
      <c r="BE20" s="63">
        <f>'[9]р 1'!BA21*'[9]р 3'!CX20*9/1000</f>
        <v>0</v>
      </c>
      <c r="BF20" s="63">
        <f t="shared" si="8"/>
        <v>0</v>
      </c>
      <c r="BG20" s="63">
        <f t="shared" si="9"/>
        <v>0</v>
      </c>
      <c r="BH20" s="63">
        <f t="shared" si="10"/>
        <v>0</v>
      </c>
      <c r="BI20" s="94"/>
      <c r="BJ20" s="94"/>
      <c r="BK20" s="63"/>
      <c r="BL20" s="63"/>
      <c r="BM20" s="90">
        <f t="shared" si="11"/>
        <v>2200</v>
      </c>
      <c r="BN20" s="63">
        <f t="shared" si="12"/>
        <v>2200</v>
      </c>
      <c r="BO20" s="91"/>
      <c r="BP20" s="63"/>
      <c r="BQ20" s="296">
        <f t="shared" si="30"/>
        <v>0</v>
      </c>
      <c r="BR20" s="63"/>
      <c r="BS20" s="63">
        <f t="shared" si="13"/>
        <v>2200</v>
      </c>
      <c r="BT20" s="63">
        <f t="shared" si="14"/>
        <v>0</v>
      </c>
      <c r="BU20" s="63"/>
      <c r="BV20" s="63">
        <f t="shared" si="15"/>
        <v>0</v>
      </c>
      <c r="BW20" s="94"/>
      <c r="BX20" s="94"/>
      <c r="BY20" s="63"/>
      <c r="BZ20" s="63"/>
      <c r="CA20" s="90">
        <f t="shared" si="16"/>
        <v>2200</v>
      </c>
      <c r="CB20" s="63">
        <f t="shared" si="17"/>
        <v>2200</v>
      </c>
      <c r="CC20" s="91"/>
      <c r="CD20" s="92"/>
      <c r="CE20" s="63">
        <f t="shared" si="18"/>
        <v>0</v>
      </c>
      <c r="CF20" s="63"/>
      <c r="CG20" s="63">
        <f t="shared" si="31"/>
        <v>2200</v>
      </c>
      <c r="CH20" s="63">
        <f t="shared" si="32"/>
        <v>0</v>
      </c>
      <c r="CI20" s="63">
        <f t="shared" si="33"/>
        <v>0</v>
      </c>
      <c r="CJ20" s="63">
        <f t="shared" si="19"/>
        <v>0</v>
      </c>
      <c r="CK20" s="63">
        <f t="shared" si="19"/>
        <v>0</v>
      </c>
      <c r="CL20" s="63">
        <f t="shared" si="19"/>
        <v>0</v>
      </c>
      <c r="CM20" s="63">
        <f t="shared" si="19"/>
        <v>0</v>
      </c>
      <c r="CN20" s="63"/>
      <c r="CO20" s="90">
        <f t="shared" si="21"/>
        <v>2115.6999999999998</v>
      </c>
      <c r="CP20" s="63">
        <f t="shared" si="22"/>
        <v>2115.6999999999998</v>
      </c>
      <c r="CQ20" s="63">
        <f t="shared" ref="CQ20:CT27" si="37">Y20+AM20+BA20</f>
        <v>0</v>
      </c>
      <c r="CR20" s="63">
        <f t="shared" si="37"/>
        <v>0</v>
      </c>
      <c r="CS20" s="63">
        <f t="shared" si="37"/>
        <v>0</v>
      </c>
      <c r="CT20" s="63">
        <f t="shared" si="37"/>
        <v>0</v>
      </c>
      <c r="CU20" s="63">
        <f t="shared" si="24"/>
        <v>2115.6999999999998</v>
      </c>
      <c r="CV20" s="380"/>
      <c r="CW20" s="19">
        <f t="shared" si="25"/>
        <v>0</v>
      </c>
      <c r="CX20" s="42"/>
      <c r="CY20" s="380"/>
      <c r="CZ20" s="380"/>
      <c r="DA20" s="380"/>
      <c r="DB20" s="19">
        <f>DF20*1.0593</f>
        <v>0</v>
      </c>
      <c r="DC20" s="19">
        <v>94580</v>
      </c>
      <c r="DD20" s="381"/>
      <c r="DE20" s="380"/>
      <c r="DF20" s="380"/>
      <c r="DG20" s="42"/>
      <c r="DH20" s="380"/>
      <c r="DI20" s="19">
        <f t="shared" si="35"/>
        <v>0</v>
      </c>
      <c r="DJ20" s="42"/>
      <c r="DK20" s="380"/>
      <c r="DL20" s="380"/>
      <c r="DM20" s="380"/>
      <c r="DN20" s="19"/>
      <c r="DO20" s="19">
        <v>12122</v>
      </c>
      <c r="DP20" s="97"/>
      <c r="DQ20" s="380"/>
      <c r="DR20" s="19">
        <f t="shared" si="27"/>
        <v>0</v>
      </c>
      <c r="DS20" s="42"/>
      <c r="DT20" s="134"/>
    </row>
    <row r="21" spans="1:124" s="15" customFormat="1" ht="15" customHeight="1">
      <c r="A21" s="151" t="s">
        <v>356</v>
      </c>
      <c r="B21" s="63">
        <f t="shared" si="0"/>
        <v>0</v>
      </c>
      <c r="C21" s="63"/>
      <c r="D21" s="63"/>
      <c r="E21" s="63"/>
      <c r="F21" s="63"/>
      <c r="G21" s="63"/>
      <c r="H21" s="63"/>
      <c r="I21" s="90">
        <f t="shared" si="1"/>
        <v>6224.5</v>
      </c>
      <c r="J21" s="296">
        <f>'р 2'!AB21</f>
        <v>0</v>
      </c>
      <c r="K21" s="63"/>
      <c r="L21" s="63"/>
      <c r="M21" s="296">
        <f>'р 2'!GS21</f>
        <v>6224.5</v>
      </c>
      <c r="N21" s="63"/>
      <c r="O21" s="63">
        <f t="shared" si="2"/>
        <v>6224.5</v>
      </c>
      <c r="P21" s="63">
        <f t="shared" si="3"/>
        <v>0</v>
      </c>
      <c r="Q21" s="94"/>
      <c r="R21" s="94"/>
      <c r="S21" s="94"/>
      <c r="T21" s="94"/>
      <c r="U21" s="94">
        <f t="shared" si="4"/>
        <v>0</v>
      </c>
      <c r="V21" s="94"/>
      <c r="W21" s="90">
        <f t="shared" si="5"/>
        <v>6099.4</v>
      </c>
      <c r="X21" s="94">
        <v>0</v>
      </c>
      <c r="Y21" s="94"/>
      <c r="Z21" s="94"/>
      <c r="AA21" s="94">
        <v>6099.4</v>
      </c>
      <c r="AB21" s="94"/>
      <c r="AC21" s="63">
        <f t="shared" si="6"/>
        <v>6099.4</v>
      </c>
      <c r="AD21" s="63">
        <f t="shared" si="7"/>
        <v>0</v>
      </c>
      <c r="AE21" s="94"/>
      <c r="AF21" s="94"/>
      <c r="AG21" s="94"/>
      <c r="AH21" s="94"/>
      <c r="AI21" s="94"/>
      <c r="AJ21" s="94"/>
      <c r="AK21" s="96">
        <f t="shared" si="28"/>
        <v>0</v>
      </c>
      <c r="AL21" s="94"/>
      <c r="AM21" s="94"/>
      <c r="AN21" s="94"/>
      <c r="AO21" s="94"/>
      <c r="AP21" s="94"/>
      <c r="AQ21" s="94">
        <f t="shared" si="29"/>
        <v>0</v>
      </c>
      <c r="AR21" s="63">
        <v>0</v>
      </c>
      <c r="AS21" s="63"/>
      <c r="AT21" s="63"/>
      <c r="AU21" s="63"/>
      <c r="AV21" s="63"/>
      <c r="AW21" s="63"/>
      <c r="AX21" s="63"/>
      <c r="AY21" s="90">
        <v>0</v>
      </c>
      <c r="AZ21" s="63"/>
      <c r="BA21" s="63"/>
      <c r="BB21" s="63"/>
      <c r="BC21" s="63"/>
      <c r="BD21" s="63">
        <f>CY21*'[9]р 1'!BC22*9/1000</f>
        <v>0</v>
      </c>
      <c r="BE21" s="63">
        <f>'[9]р 1'!BA22*'[9]р 3'!CX21*9/1000</f>
        <v>0</v>
      </c>
      <c r="BF21" s="63">
        <f t="shared" si="8"/>
        <v>0</v>
      </c>
      <c r="BG21" s="63">
        <f t="shared" si="9"/>
        <v>0</v>
      </c>
      <c r="BH21" s="63">
        <f t="shared" si="10"/>
        <v>0</v>
      </c>
      <c r="BI21" s="94"/>
      <c r="BJ21" s="94"/>
      <c r="BK21" s="63"/>
      <c r="BL21" s="63"/>
      <c r="BM21" s="90">
        <f t="shared" si="11"/>
        <v>6224.5</v>
      </c>
      <c r="BN21" s="63">
        <f t="shared" si="12"/>
        <v>0</v>
      </c>
      <c r="BO21" s="91"/>
      <c r="BP21" s="63"/>
      <c r="BQ21" s="296">
        <f t="shared" si="30"/>
        <v>6224.5</v>
      </c>
      <c r="BR21" s="63"/>
      <c r="BS21" s="63">
        <f t="shared" si="13"/>
        <v>6224.5</v>
      </c>
      <c r="BT21" s="63">
        <f t="shared" si="14"/>
        <v>0</v>
      </c>
      <c r="BU21" s="63"/>
      <c r="BV21" s="63">
        <f t="shared" si="15"/>
        <v>0</v>
      </c>
      <c r="BW21" s="94"/>
      <c r="BX21" s="94"/>
      <c r="BY21" s="63"/>
      <c r="BZ21" s="63"/>
      <c r="CA21" s="90">
        <f t="shared" si="16"/>
        <v>6224.5</v>
      </c>
      <c r="CB21" s="63">
        <f t="shared" si="17"/>
        <v>0</v>
      </c>
      <c r="CC21" s="91"/>
      <c r="CD21" s="92"/>
      <c r="CE21" s="63">
        <f t="shared" si="18"/>
        <v>6224.5</v>
      </c>
      <c r="CF21" s="63"/>
      <c r="CG21" s="63">
        <f t="shared" si="31"/>
        <v>6224.5</v>
      </c>
      <c r="CH21" s="63">
        <f t="shared" si="32"/>
        <v>0</v>
      </c>
      <c r="CI21" s="63">
        <f t="shared" si="33"/>
        <v>0</v>
      </c>
      <c r="CJ21" s="63">
        <f t="shared" si="19"/>
        <v>0</v>
      </c>
      <c r="CK21" s="63">
        <f t="shared" si="19"/>
        <v>0</v>
      </c>
      <c r="CL21" s="63">
        <f t="shared" si="19"/>
        <v>0</v>
      </c>
      <c r="CM21" s="63">
        <f t="shared" si="19"/>
        <v>0</v>
      </c>
      <c r="CN21" s="63"/>
      <c r="CO21" s="90">
        <f t="shared" si="21"/>
        <v>6099.4</v>
      </c>
      <c r="CP21" s="63">
        <f t="shared" si="22"/>
        <v>0</v>
      </c>
      <c r="CQ21" s="63">
        <f t="shared" si="37"/>
        <v>0</v>
      </c>
      <c r="CR21" s="63">
        <f t="shared" si="37"/>
        <v>0</v>
      </c>
      <c r="CS21" s="63">
        <f t="shared" si="37"/>
        <v>6099.4</v>
      </c>
      <c r="CT21" s="63">
        <f t="shared" si="37"/>
        <v>0</v>
      </c>
      <c r="CU21" s="63">
        <f t="shared" si="24"/>
        <v>6099.4</v>
      </c>
      <c r="CV21" s="19"/>
      <c r="CW21" s="19">
        <f t="shared" si="25"/>
        <v>0</v>
      </c>
      <c r="CX21" s="19"/>
      <c r="CY21" s="19"/>
      <c r="CZ21" s="19"/>
      <c r="DA21" s="19"/>
      <c r="DB21" s="19"/>
      <c r="DC21" s="19"/>
      <c r="DD21" s="19"/>
      <c r="DE21" s="19"/>
      <c r="DF21" s="19">
        <v>51600</v>
      </c>
      <c r="DG21" s="19"/>
      <c r="DH21" s="19"/>
      <c r="DI21" s="19">
        <f t="shared" si="35"/>
        <v>0</v>
      </c>
      <c r="DJ21" s="19"/>
      <c r="DK21" s="19"/>
      <c r="DL21" s="19"/>
      <c r="DM21" s="19"/>
      <c r="DN21" s="19"/>
      <c r="DP21" s="97"/>
      <c r="DQ21" s="19"/>
      <c r="DR21" s="19">
        <v>1945</v>
      </c>
      <c r="DS21" s="19"/>
      <c r="DT21" s="134"/>
    </row>
    <row r="22" spans="1:124" s="15" customFormat="1" ht="15" customHeight="1">
      <c r="A22" s="151" t="s">
        <v>357</v>
      </c>
      <c r="B22" s="63">
        <f t="shared" si="0"/>
        <v>0</v>
      </c>
      <c r="C22" s="63"/>
      <c r="D22" s="63"/>
      <c r="E22" s="63"/>
      <c r="F22" s="94"/>
      <c r="G22" s="63"/>
      <c r="H22" s="63"/>
      <c r="I22" s="90">
        <f t="shared" si="1"/>
        <v>32.9</v>
      </c>
      <c r="J22" s="296">
        <f>'р 2'!AB22</f>
        <v>17.899999999999999</v>
      </c>
      <c r="K22" s="63"/>
      <c r="L22" s="63"/>
      <c r="M22" s="296">
        <f>'р 2'!GS22</f>
        <v>15</v>
      </c>
      <c r="N22" s="63"/>
      <c r="O22" s="63">
        <f t="shared" si="2"/>
        <v>32.9</v>
      </c>
      <c r="P22" s="63">
        <f t="shared" si="3"/>
        <v>0</v>
      </c>
      <c r="Q22" s="94"/>
      <c r="R22" s="94"/>
      <c r="S22" s="94"/>
      <c r="T22" s="94"/>
      <c r="U22" s="94">
        <f t="shared" si="4"/>
        <v>0</v>
      </c>
      <c r="V22" s="94"/>
      <c r="W22" s="90">
        <f t="shared" si="5"/>
        <v>32.1</v>
      </c>
      <c r="X22" s="94">
        <v>17.3</v>
      </c>
      <c r="Y22" s="94"/>
      <c r="Z22" s="94"/>
      <c r="AA22" s="94">
        <v>14.8</v>
      </c>
      <c r="AB22" s="94"/>
      <c r="AC22" s="63">
        <f t="shared" si="6"/>
        <v>32.1</v>
      </c>
      <c r="AD22" s="63">
        <f t="shared" si="7"/>
        <v>0</v>
      </c>
      <c r="AE22" s="94"/>
      <c r="AF22" s="94"/>
      <c r="AG22" s="94"/>
      <c r="AH22" s="94"/>
      <c r="AI22" s="94"/>
      <c r="AJ22" s="94"/>
      <c r="AK22" s="96">
        <f t="shared" si="28"/>
        <v>0</v>
      </c>
      <c r="AL22" s="94"/>
      <c r="AM22" s="94"/>
      <c r="AN22" s="94"/>
      <c r="AO22" s="94"/>
      <c r="AP22" s="94"/>
      <c r="AQ22" s="94">
        <f t="shared" si="29"/>
        <v>0</v>
      </c>
      <c r="AR22" s="63"/>
      <c r="AS22" s="63"/>
      <c r="AT22" s="63"/>
      <c r="AU22" s="63"/>
      <c r="AV22" s="94"/>
      <c r="AW22" s="63"/>
      <c r="AX22" s="63"/>
      <c r="AY22" s="90">
        <f>SUM(AZ22:BD22)</f>
        <v>0</v>
      </c>
      <c r="AZ22" s="63"/>
      <c r="BA22" s="63"/>
      <c r="BB22" s="63"/>
      <c r="BC22" s="63"/>
      <c r="BD22" s="63"/>
      <c r="BE22" s="63">
        <f>'[9]р 1'!BA23*'[9]р 3'!CX22*9/1000</f>
        <v>0</v>
      </c>
      <c r="BF22" s="63">
        <f t="shared" si="8"/>
        <v>0</v>
      </c>
      <c r="BG22" s="63">
        <f t="shared" si="9"/>
        <v>0</v>
      </c>
      <c r="BH22" s="63">
        <f t="shared" si="10"/>
        <v>0</v>
      </c>
      <c r="BI22" s="94"/>
      <c r="BJ22" s="94"/>
      <c r="BK22" s="63"/>
      <c r="BL22" s="63"/>
      <c r="BM22" s="90">
        <f t="shared" si="11"/>
        <v>32.9</v>
      </c>
      <c r="BN22" s="63">
        <f t="shared" si="12"/>
        <v>17.899999999999999</v>
      </c>
      <c r="BO22" s="91"/>
      <c r="BP22" s="63"/>
      <c r="BQ22" s="296">
        <f t="shared" si="30"/>
        <v>15</v>
      </c>
      <c r="BR22" s="63"/>
      <c r="BS22" s="63">
        <f t="shared" si="13"/>
        <v>32.9</v>
      </c>
      <c r="BT22" s="63">
        <f t="shared" si="14"/>
        <v>0</v>
      </c>
      <c r="BU22" s="63"/>
      <c r="BV22" s="63">
        <f t="shared" si="15"/>
        <v>0</v>
      </c>
      <c r="BW22" s="94"/>
      <c r="BX22" s="94"/>
      <c r="BY22" s="63"/>
      <c r="BZ22" s="63"/>
      <c r="CA22" s="90">
        <f t="shared" si="16"/>
        <v>32.9</v>
      </c>
      <c r="CB22" s="63">
        <f t="shared" si="17"/>
        <v>17.899999999999999</v>
      </c>
      <c r="CC22" s="91"/>
      <c r="CD22" s="92"/>
      <c r="CE22" s="63">
        <f t="shared" si="18"/>
        <v>15</v>
      </c>
      <c r="CF22" s="63"/>
      <c r="CG22" s="63">
        <f t="shared" si="31"/>
        <v>32.9</v>
      </c>
      <c r="CH22" s="63">
        <f t="shared" si="32"/>
        <v>0</v>
      </c>
      <c r="CI22" s="63">
        <f t="shared" si="33"/>
        <v>0</v>
      </c>
      <c r="CJ22" s="63">
        <f t="shared" si="19"/>
        <v>0</v>
      </c>
      <c r="CK22" s="63">
        <f t="shared" si="19"/>
        <v>0</v>
      </c>
      <c r="CL22" s="63">
        <f t="shared" si="19"/>
        <v>0</v>
      </c>
      <c r="CM22" s="63">
        <f t="shared" si="19"/>
        <v>0</v>
      </c>
      <c r="CN22" s="63"/>
      <c r="CO22" s="90">
        <f t="shared" si="21"/>
        <v>32.1</v>
      </c>
      <c r="CP22" s="63">
        <f t="shared" si="22"/>
        <v>17.3</v>
      </c>
      <c r="CQ22" s="63">
        <f t="shared" si="37"/>
        <v>0</v>
      </c>
      <c r="CR22" s="63">
        <f t="shared" si="37"/>
        <v>0</v>
      </c>
      <c r="CS22" s="63">
        <f t="shared" si="37"/>
        <v>14.8</v>
      </c>
      <c r="CT22" s="63">
        <f t="shared" si="37"/>
        <v>0</v>
      </c>
      <c r="CU22" s="63">
        <f t="shared" si="24"/>
        <v>32.1</v>
      </c>
      <c r="CV22" s="19"/>
      <c r="CW22" s="19">
        <f t="shared" si="25"/>
        <v>0</v>
      </c>
      <c r="CX22" s="19"/>
      <c r="CY22" s="20"/>
      <c r="CZ22" s="19"/>
      <c r="DA22" s="19"/>
      <c r="DB22" s="19">
        <f>DF22*1.0593</f>
        <v>0</v>
      </c>
      <c r="DC22" s="19">
        <v>1000</v>
      </c>
      <c r="DD22" s="19"/>
      <c r="DE22" s="19"/>
      <c r="DF22" s="19"/>
      <c r="DG22" s="19"/>
      <c r="DH22" s="19"/>
      <c r="DI22" s="19">
        <f t="shared" si="35"/>
        <v>0</v>
      </c>
      <c r="DJ22" s="20"/>
      <c r="DK22" s="20"/>
      <c r="DL22" s="19"/>
      <c r="DM22" s="19"/>
      <c r="DN22" s="19"/>
      <c r="DO22" s="19">
        <v>28</v>
      </c>
      <c r="DP22" s="97"/>
      <c r="DQ22" s="19"/>
      <c r="DR22" s="19">
        <v>7</v>
      </c>
      <c r="DS22" s="19"/>
      <c r="DT22" s="134"/>
    </row>
    <row r="23" spans="1:124" s="15" customFormat="1" ht="15" customHeight="1">
      <c r="A23" s="151" t="s">
        <v>358</v>
      </c>
      <c r="B23" s="63">
        <f t="shared" si="0"/>
        <v>0</v>
      </c>
      <c r="C23" s="92"/>
      <c r="D23" s="92"/>
      <c r="E23" s="92"/>
      <c r="F23" s="94"/>
      <c r="G23" s="92"/>
      <c r="H23" s="92"/>
      <c r="I23" s="90">
        <f t="shared" si="1"/>
        <v>63.6</v>
      </c>
      <c r="J23" s="296">
        <f>'р 2'!AB23</f>
        <v>0</v>
      </c>
      <c r="K23" s="92"/>
      <c r="L23" s="92"/>
      <c r="M23" s="296">
        <f>'р 2'!GS23</f>
        <v>63.6</v>
      </c>
      <c r="N23" s="92"/>
      <c r="O23" s="63">
        <f t="shared" si="2"/>
        <v>63.6</v>
      </c>
      <c r="P23" s="63">
        <f t="shared" si="3"/>
        <v>0</v>
      </c>
      <c r="Q23" s="94"/>
      <c r="R23" s="94"/>
      <c r="S23" s="94"/>
      <c r="T23" s="94"/>
      <c r="U23" s="94">
        <f t="shared" si="4"/>
        <v>0</v>
      </c>
      <c r="V23" s="94"/>
      <c r="W23" s="90">
        <f t="shared" si="5"/>
        <v>62.3</v>
      </c>
      <c r="X23" s="94">
        <v>0</v>
      </c>
      <c r="Y23" s="95"/>
      <c r="Z23" s="94"/>
      <c r="AA23" s="94">
        <v>62.3</v>
      </c>
      <c r="AB23" s="94"/>
      <c r="AC23" s="63">
        <f t="shared" si="6"/>
        <v>62.3</v>
      </c>
      <c r="AD23" s="63">
        <f t="shared" si="7"/>
        <v>0</v>
      </c>
      <c r="AE23" s="94"/>
      <c r="AF23" s="94"/>
      <c r="AG23" s="94"/>
      <c r="AH23" s="94"/>
      <c r="AI23" s="94"/>
      <c r="AJ23" s="94"/>
      <c r="AK23" s="96">
        <f t="shared" si="28"/>
        <v>0</v>
      </c>
      <c r="AL23" s="94"/>
      <c r="AM23" s="95"/>
      <c r="AN23" s="94"/>
      <c r="AO23" s="94"/>
      <c r="AP23" s="94"/>
      <c r="AQ23" s="94">
        <f t="shared" si="29"/>
        <v>0</v>
      </c>
      <c r="AR23" s="63">
        <v>0</v>
      </c>
      <c r="AS23" s="92"/>
      <c r="AT23" s="92"/>
      <c r="AU23" s="92"/>
      <c r="AV23" s="92"/>
      <c r="AW23" s="92"/>
      <c r="AX23" s="92"/>
      <c r="AY23" s="90">
        <v>0</v>
      </c>
      <c r="AZ23" s="92"/>
      <c r="BA23" s="382"/>
      <c r="BB23" s="92"/>
      <c r="BC23" s="92"/>
      <c r="BD23" s="63"/>
      <c r="BE23" s="63">
        <v>0</v>
      </c>
      <c r="BF23" s="63">
        <f t="shared" si="8"/>
        <v>0</v>
      </c>
      <c r="BG23" s="63">
        <f t="shared" si="9"/>
        <v>0</v>
      </c>
      <c r="BH23" s="63">
        <f t="shared" si="10"/>
        <v>0</v>
      </c>
      <c r="BI23" s="94"/>
      <c r="BJ23" s="94"/>
      <c r="BK23" s="63"/>
      <c r="BL23" s="63"/>
      <c r="BM23" s="90">
        <f t="shared" si="11"/>
        <v>63.6</v>
      </c>
      <c r="BN23" s="63">
        <f t="shared" si="12"/>
        <v>0</v>
      </c>
      <c r="BO23" s="91"/>
      <c r="BP23" s="63"/>
      <c r="BQ23" s="296">
        <f t="shared" si="30"/>
        <v>63.6</v>
      </c>
      <c r="BR23" s="63"/>
      <c r="BS23" s="63">
        <f t="shared" si="13"/>
        <v>63.6</v>
      </c>
      <c r="BT23" s="63">
        <f t="shared" si="14"/>
        <v>0</v>
      </c>
      <c r="BU23" s="63"/>
      <c r="BV23" s="63">
        <f t="shared" si="15"/>
        <v>0</v>
      </c>
      <c r="BW23" s="94"/>
      <c r="BX23" s="94"/>
      <c r="BY23" s="63"/>
      <c r="BZ23" s="63"/>
      <c r="CA23" s="90">
        <f t="shared" si="16"/>
        <v>63.6</v>
      </c>
      <c r="CB23" s="63">
        <f t="shared" si="17"/>
        <v>0</v>
      </c>
      <c r="CC23" s="91"/>
      <c r="CD23" s="92"/>
      <c r="CE23" s="63">
        <f t="shared" si="18"/>
        <v>63.6</v>
      </c>
      <c r="CF23" s="63"/>
      <c r="CG23" s="63">
        <f t="shared" si="31"/>
        <v>63.6</v>
      </c>
      <c r="CH23" s="63">
        <f t="shared" si="32"/>
        <v>0</v>
      </c>
      <c r="CI23" s="63">
        <f t="shared" si="33"/>
        <v>0</v>
      </c>
      <c r="CJ23" s="63">
        <f t="shared" si="19"/>
        <v>0</v>
      </c>
      <c r="CK23" s="63">
        <f t="shared" si="19"/>
        <v>0</v>
      </c>
      <c r="CL23" s="63">
        <f t="shared" si="19"/>
        <v>0</v>
      </c>
      <c r="CM23" s="63">
        <f t="shared" si="19"/>
        <v>0</v>
      </c>
      <c r="CN23" s="63"/>
      <c r="CO23" s="90">
        <f t="shared" si="21"/>
        <v>62.3</v>
      </c>
      <c r="CP23" s="63">
        <f t="shared" si="22"/>
        <v>0</v>
      </c>
      <c r="CQ23" s="63">
        <f t="shared" si="37"/>
        <v>0</v>
      </c>
      <c r="CR23" s="63">
        <f t="shared" si="37"/>
        <v>0</v>
      </c>
      <c r="CS23" s="63">
        <f t="shared" si="37"/>
        <v>62.3</v>
      </c>
      <c r="CT23" s="63">
        <f t="shared" si="37"/>
        <v>0</v>
      </c>
      <c r="CU23" s="63">
        <f t="shared" si="24"/>
        <v>62.3</v>
      </c>
      <c r="CV23" s="65"/>
      <c r="CW23" s="19">
        <f t="shared" si="25"/>
        <v>0</v>
      </c>
      <c r="CX23" s="65"/>
      <c r="CY23" s="65"/>
      <c r="CZ23" s="65"/>
      <c r="DA23" s="65"/>
      <c r="DB23" s="19">
        <f>DF23*1.0593</f>
        <v>0</v>
      </c>
      <c r="DC23" s="65"/>
      <c r="DD23" s="98"/>
      <c r="DE23" s="65"/>
      <c r="DF23" s="65"/>
      <c r="DG23" s="65"/>
      <c r="DH23" s="65"/>
      <c r="DI23" s="19">
        <f t="shared" si="35"/>
        <v>0</v>
      </c>
      <c r="DJ23" s="65"/>
      <c r="DK23" s="65"/>
      <c r="DL23" s="65"/>
      <c r="DM23" s="65"/>
      <c r="DN23" s="19"/>
      <c r="DO23" s="19">
        <f t="shared" si="36"/>
        <v>0</v>
      </c>
      <c r="DP23" s="97"/>
      <c r="DQ23" s="65"/>
      <c r="DR23" s="19">
        <v>17</v>
      </c>
      <c r="DS23" s="65"/>
      <c r="DT23" s="134"/>
    </row>
    <row r="24" spans="1:124" s="15" customFormat="1" ht="15" customHeight="1">
      <c r="A24" s="151" t="s">
        <v>359</v>
      </c>
      <c r="B24" s="63">
        <f t="shared" si="0"/>
        <v>0</v>
      </c>
      <c r="C24" s="94"/>
      <c r="D24" s="94"/>
      <c r="E24" s="94"/>
      <c r="F24" s="94"/>
      <c r="G24" s="94"/>
      <c r="H24" s="94"/>
      <c r="I24" s="90">
        <f t="shared" si="1"/>
        <v>233.7</v>
      </c>
      <c r="J24" s="296">
        <f>'р 2'!AB24</f>
        <v>0</v>
      </c>
      <c r="K24" s="95"/>
      <c r="L24" s="94"/>
      <c r="M24" s="296">
        <f>'р 2'!GS24</f>
        <v>233.7</v>
      </c>
      <c r="N24" s="94"/>
      <c r="O24" s="63">
        <f t="shared" si="2"/>
        <v>233.7</v>
      </c>
      <c r="P24" s="63">
        <f t="shared" si="3"/>
        <v>0</v>
      </c>
      <c r="Q24" s="94"/>
      <c r="R24" s="94"/>
      <c r="S24" s="94"/>
      <c r="T24" s="94"/>
      <c r="U24" s="94">
        <f t="shared" si="4"/>
        <v>0</v>
      </c>
      <c r="V24" s="94"/>
      <c r="W24" s="90">
        <f t="shared" si="5"/>
        <v>229</v>
      </c>
      <c r="X24" s="94">
        <v>0</v>
      </c>
      <c r="Y24" s="95"/>
      <c r="Z24" s="94"/>
      <c r="AA24" s="94">
        <v>229</v>
      </c>
      <c r="AB24" s="94"/>
      <c r="AC24" s="63">
        <f t="shared" si="6"/>
        <v>229</v>
      </c>
      <c r="AD24" s="63">
        <f t="shared" si="7"/>
        <v>0</v>
      </c>
      <c r="AE24" s="94"/>
      <c r="AF24" s="94"/>
      <c r="AG24" s="94"/>
      <c r="AH24" s="94"/>
      <c r="AI24" s="94"/>
      <c r="AJ24" s="94"/>
      <c r="AK24" s="96">
        <f t="shared" si="28"/>
        <v>0</v>
      </c>
      <c r="AL24" s="94"/>
      <c r="AM24" s="95"/>
      <c r="AN24" s="94"/>
      <c r="AO24" s="94"/>
      <c r="AP24" s="94"/>
      <c r="AQ24" s="94">
        <f t="shared" si="29"/>
        <v>0</v>
      </c>
      <c r="AR24" s="94">
        <v>0</v>
      </c>
      <c r="AS24" s="94"/>
      <c r="AT24" s="94"/>
      <c r="AU24" s="94"/>
      <c r="AV24" s="94"/>
      <c r="AW24" s="94"/>
      <c r="AX24" s="94"/>
      <c r="AY24" s="96">
        <v>0</v>
      </c>
      <c r="AZ24" s="94"/>
      <c r="BA24" s="95"/>
      <c r="BB24" s="94"/>
      <c r="BC24" s="94"/>
      <c r="BD24" s="94"/>
      <c r="BE24" s="94"/>
      <c r="BF24" s="63">
        <f t="shared" si="8"/>
        <v>0</v>
      </c>
      <c r="BG24" s="63">
        <f t="shared" si="9"/>
        <v>0</v>
      </c>
      <c r="BH24" s="63">
        <f t="shared" si="10"/>
        <v>0</v>
      </c>
      <c r="BI24" s="94"/>
      <c r="BJ24" s="94"/>
      <c r="BK24" s="63"/>
      <c r="BL24" s="63"/>
      <c r="BM24" s="90">
        <f t="shared" si="11"/>
        <v>233.7</v>
      </c>
      <c r="BN24" s="63">
        <f t="shared" si="12"/>
        <v>0</v>
      </c>
      <c r="BO24" s="91"/>
      <c r="BP24" s="63"/>
      <c r="BQ24" s="296">
        <f t="shared" si="30"/>
        <v>233.7</v>
      </c>
      <c r="BR24" s="63"/>
      <c r="BS24" s="63">
        <f t="shared" si="13"/>
        <v>233.7</v>
      </c>
      <c r="BT24" s="63">
        <f t="shared" si="14"/>
        <v>0</v>
      </c>
      <c r="BU24" s="63"/>
      <c r="BV24" s="63">
        <f t="shared" si="15"/>
        <v>0</v>
      </c>
      <c r="BW24" s="94"/>
      <c r="BX24" s="94"/>
      <c r="BY24" s="63"/>
      <c r="BZ24" s="63"/>
      <c r="CA24" s="90">
        <f t="shared" si="16"/>
        <v>233.7</v>
      </c>
      <c r="CB24" s="63">
        <f t="shared" si="17"/>
        <v>0</v>
      </c>
      <c r="CC24" s="91"/>
      <c r="CD24" s="92"/>
      <c r="CE24" s="63">
        <f t="shared" si="18"/>
        <v>233.7</v>
      </c>
      <c r="CF24" s="63"/>
      <c r="CG24" s="63">
        <f t="shared" si="31"/>
        <v>233.7</v>
      </c>
      <c r="CH24" s="63">
        <f t="shared" si="32"/>
        <v>0</v>
      </c>
      <c r="CI24" s="63">
        <f t="shared" si="33"/>
        <v>0</v>
      </c>
      <c r="CJ24" s="63">
        <f t="shared" si="19"/>
        <v>0</v>
      </c>
      <c r="CK24" s="63">
        <f t="shared" si="19"/>
        <v>0</v>
      </c>
      <c r="CL24" s="63">
        <f t="shared" si="19"/>
        <v>0</v>
      </c>
      <c r="CM24" s="63">
        <f t="shared" si="19"/>
        <v>0</v>
      </c>
      <c r="CN24" s="63"/>
      <c r="CO24" s="90">
        <f t="shared" si="21"/>
        <v>229</v>
      </c>
      <c r="CP24" s="63">
        <f t="shared" si="22"/>
        <v>0</v>
      </c>
      <c r="CQ24" s="63">
        <f t="shared" si="37"/>
        <v>0</v>
      </c>
      <c r="CR24" s="63">
        <f t="shared" si="37"/>
        <v>0</v>
      </c>
      <c r="CS24" s="63">
        <f t="shared" si="37"/>
        <v>229</v>
      </c>
      <c r="CT24" s="63">
        <f t="shared" si="37"/>
        <v>0</v>
      </c>
      <c r="CU24" s="63">
        <f t="shared" si="24"/>
        <v>229</v>
      </c>
      <c r="CV24" s="20"/>
      <c r="CW24" s="19">
        <f t="shared" si="25"/>
        <v>0</v>
      </c>
      <c r="CX24" s="19"/>
      <c r="CY24" s="19"/>
      <c r="CZ24" s="19"/>
      <c r="DA24" s="19"/>
      <c r="DB24" s="19">
        <f>DF24*1.0593</f>
        <v>0</v>
      </c>
      <c r="DC24" s="19"/>
      <c r="DD24" s="97"/>
      <c r="DE24" s="19"/>
      <c r="DF24" s="19"/>
      <c r="DG24" s="19"/>
      <c r="DH24" s="19"/>
      <c r="DI24" s="19">
        <f t="shared" si="35"/>
        <v>0</v>
      </c>
      <c r="DJ24" s="19"/>
      <c r="DK24" s="19"/>
      <c r="DL24" s="19"/>
      <c r="DM24" s="19"/>
      <c r="DN24" s="19"/>
      <c r="DO24" s="19">
        <f t="shared" si="36"/>
        <v>0</v>
      </c>
      <c r="DP24" s="97"/>
      <c r="DQ24" s="19"/>
      <c r="DR24" s="19">
        <v>157</v>
      </c>
      <c r="DS24" s="19"/>
      <c r="DT24" s="134"/>
    </row>
    <row r="25" spans="1:124" s="15" customFormat="1" ht="15" customHeight="1">
      <c r="A25" s="99" t="s">
        <v>360</v>
      </c>
      <c r="B25" s="63">
        <f t="shared" si="0"/>
        <v>0</v>
      </c>
      <c r="C25" s="63"/>
      <c r="D25" s="63"/>
      <c r="E25" s="94"/>
      <c r="F25" s="94"/>
      <c r="G25" s="63"/>
      <c r="H25" s="63"/>
      <c r="I25" s="90">
        <f t="shared" si="1"/>
        <v>773.3</v>
      </c>
      <c r="J25" s="296">
        <f>'р 2'!AB25</f>
        <v>0</v>
      </c>
      <c r="K25" s="91"/>
      <c r="L25" s="63"/>
      <c r="M25" s="296">
        <f>'р 2'!GS25</f>
        <v>773.3</v>
      </c>
      <c r="N25" s="63"/>
      <c r="O25" s="63">
        <f t="shared" si="2"/>
        <v>773.3</v>
      </c>
      <c r="P25" s="63">
        <f t="shared" si="3"/>
        <v>0</v>
      </c>
      <c r="Q25" s="94"/>
      <c r="R25" s="94"/>
      <c r="S25" s="94"/>
      <c r="T25" s="94"/>
      <c r="U25" s="94">
        <f t="shared" si="4"/>
        <v>0</v>
      </c>
      <c r="V25" s="94"/>
      <c r="W25" s="90">
        <f t="shared" si="5"/>
        <v>757.8</v>
      </c>
      <c r="X25" s="94">
        <v>0</v>
      </c>
      <c r="Y25" s="95"/>
      <c r="Z25" s="94"/>
      <c r="AA25" s="94">
        <v>757.8</v>
      </c>
      <c r="AB25" s="94"/>
      <c r="AC25" s="63">
        <f t="shared" si="6"/>
        <v>757.8</v>
      </c>
      <c r="AD25" s="63">
        <f t="shared" si="7"/>
        <v>0</v>
      </c>
      <c r="AE25" s="94"/>
      <c r="AF25" s="94"/>
      <c r="AG25" s="94"/>
      <c r="AH25" s="94"/>
      <c r="AI25" s="94"/>
      <c r="AJ25" s="94"/>
      <c r="AK25" s="96">
        <f t="shared" si="28"/>
        <v>0</v>
      </c>
      <c r="AL25" s="94"/>
      <c r="AM25" s="95"/>
      <c r="AN25" s="94"/>
      <c r="AO25" s="94"/>
      <c r="AP25" s="94"/>
      <c r="AQ25" s="94">
        <f t="shared" si="29"/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/>
      <c r="AY25" s="90">
        <v>0</v>
      </c>
      <c r="AZ25" s="63">
        <v>0</v>
      </c>
      <c r="BA25" s="91">
        <v>0</v>
      </c>
      <c r="BB25" s="63">
        <v>0</v>
      </c>
      <c r="BC25" s="63">
        <v>0</v>
      </c>
      <c r="BD25" s="94"/>
      <c r="BE25" s="94"/>
      <c r="BF25" s="63">
        <f t="shared" si="8"/>
        <v>0</v>
      </c>
      <c r="BG25" s="63">
        <f t="shared" si="9"/>
        <v>0</v>
      </c>
      <c r="BH25" s="63">
        <f t="shared" si="10"/>
        <v>0</v>
      </c>
      <c r="BI25" s="94"/>
      <c r="BJ25" s="94"/>
      <c r="BK25" s="63"/>
      <c r="BL25" s="63"/>
      <c r="BM25" s="90">
        <f t="shared" si="11"/>
        <v>773.3</v>
      </c>
      <c r="BN25" s="63">
        <f t="shared" si="12"/>
        <v>0</v>
      </c>
      <c r="BO25" s="91"/>
      <c r="BP25" s="63"/>
      <c r="BQ25" s="296">
        <f t="shared" si="30"/>
        <v>773.3</v>
      </c>
      <c r="BR25" s="63"/>
      <c r="BS25" s="63">
        <f t="shared" si="13"/>
        <v>773.3</v>
      </c>
      <c r="BT25" s="63">
        <f t="shared" si="14"/>
        <v>0</v>
      </c>
      <c r="BU25" s="63"/>
      <c r="BV25" s="63">
        <f t="shared" si="15"/>
        <v>0</v>
      </c>
      <c r="BW25" s="94"/>
      <c r="BX25" s="94"/>
      <c r="BY25" s="63"/>
      <c r="BZ25" s="63"/>
      <c r="CA25" s="90">
        <f t="shared" si="16"/>
        <v>773.3</v>
      </c>
      <c r="CB25" s="63">
        <f t="shared" si="17"/>
        <v>0</v>
      </c>
      <c r="CC25" s="91"/>
      <c r="CD25" s="92"/>
      <c r="CE25" s="63">
        <f t="shared" si="18"/>
        <v>773.3</v>
      </c>
      <c r="CF25" s="63"/>
      <c r="CG25" s="63">
        <f t="shared" si="31"/>
        <v>773.3</v>
      </c>
      <c r="CH25" s="63">
        <f t="shared" si="32"/>
        <v>0</v>
      </c>
      <c r="CI25" s="63">
        <f t="shared" si="33"/>
        <v>0</v>
      </c>
      <c r="CJ25" s="63">
        <f t="shared" si="19"/>
        <v>0</v>
      </c>
      <c r="CK25" s="63">
        <f t="shared" si="19"/>
        <v>0</v>
      </c>
      <c r="CL25" s="63">
        <f t="shared" si="19"/>
        <v>0</v>
      </c>
      <c r="CM25" s="63">
        <f t="shared" si="19"/>
        <v>0</v>
      </c>
      <c r="CN25" s="63"/>
      <c r="CO25" s="90">
        <f t="shared" si="21"/>
        <v>757.8</v>
      </c>
      <c r="CP25" s="63">
        <f t="shared" si="22"/>
        <v>0</v>
      </c>
      <c r="CQ25" s="63">
        <f t="shared" si="37"/>
        <v>0</v>
      </c>
      <c r="CR25" s="63">
        <f t="shared" si="37"/>
        <v>0</v>
      </c>
      <c r="CS25" s="63">
        <f t="shared" si="37"/>
        <v>757.8</v>
      </c>
      <c r="CT25" s="63">
        <f t="shared" si="37"/>
        <v>0</v>
      </c>
      <c r="CU25" s="63">
        <f t="shared" si="24"/>
        <v>757.8</v>
      </c>
      <c r="CV25" s="19"/>
      <c r="CW25" s="19">
        <f t="shared" si="25"/>
        <v>0</v>
      </c>
      <c r="CX25" s="19"/>
      <c r="CY25" s="19"/>
      <c r="CZ25" s="19"/>
      <c r="DA25" s="19"/>
      <c r="DB25" s="19">
        <f>DF25*1.0593</f>
        <v>0</v>
      </c>
      <c r="DC25" s="19"/>
      <c r="DD25" s="97"/>
      <c r="DE25" s="19"/>
      <c r="DF25" s="19"/>
      <c r="DG25" s="19"/>
      <c r="DH25" s="19"/>
      <c r="DI25" s="19">
        <f t="shared" si="35"/>
        <v>0</v>
      </c>
      <c r="DJ25" s="19"/>
      <c r="DK25" s="19"/>
      <c r="DL25" s="19"/>
      <c r="DM25" s="19"/>
      <c r="DN25" s="19"/>
      <c r="DO25" s="19">
        <f t="shared" si="36"/>
        <v>0</v>
      </c>
      <c r="DP25" s="97"/>
      <c r="DQ25" s="19"/>
      <c r="DR25" s="19">
        <v>284</v>
      </c>
      <c r="DS25" s="19"/>
      <c r="DT25" s="134"/>
    </row>
    <row r="26" spans="1:124" s="15" customFormat="1" ht="15" customHeight="1">
      <c r="A26" s="57" t="s">
        <v>361</v>
      </c>
      <c r="B26" s="63">
        <f t="shared" si="0"/>
        <v>0</v>
      </c>
      <c r="C26" s="63"/>
      <c r="D26" s="63"/>
      <c r="E26" s="63"/>
      <c r="F26" s="63"/>
      <c r="G26" s="63"/>
      <c r="H26" s="63"/>
      <c r="I26" s="90">
        <f t="shared" si="1"/>
        <v>0</v>
      </c>
      <c r="J26" s="296">
        <f>'р 2'!AB26</f>
        <v>0</v>
      </c>
      <c r="K26" s="91"/>
      <c r="L26" s="63"/>
      <c r="M26" s="296"/>
      <c r="N26" s="63"/>
      <c r="O26" s="63">
        <f t="shared" si="2"/>
        <v>0</v>
      </c>
      <c r="P26" s="63">
        <f t="shared" si="3"/>
        <v>0</v>
      </c>
      <c r="Q26" s="94"/>
      <c r="R26" s="94"/>
      <c r="S26" s="94"/>
      <c r="T26" s="94"/>
      <c r="U26" s="94">
        <f t="shared" si="4"/>
        <v>0</v>
      </c>
      <c r="V26" s="94"/>
      <c r="W26" s="90">
        <f t="shared" si="5"/>
        <v>0</v>
      </c>
      <c r="X26" s="94">
        <v>0</v>
      </c>
      <c r="Y26" s="95"/>
      <c r="Z26" s="94"/>
      <c r="AA26" s="94">
        <v>0</v>
      </c>
      <c r="AB26" s="94"/>
      <c r="AC26" s="63">
        <f t="shared" si="6"/>
        <v>0</v>
      </c>
      <c r="AD26" s="63">
        <f t="shared" si="7"/>
        <v>0</v>
      </c>
      <c r="AE26" s="94"/>
      <c r="AF26" s="94"/>
      <c r="AG26" s="94"/>
      <c r="AH26" s="94"/>
      <c r="AI26" s="94"/>
      <c r="AJ26" s="94"/>
      <c r="AK26" s="96">
        <f t="shared" si="28"/>
        <v>0</v>
      </c>
      <c r="AL26" s="94"/>
      <c r="AM26" s="95"/>
      <c r="AN26" s="94"/>
      <c r="AO26" s="94"/>
      <c r="AP26" s="94"/>
      <c r="AQ26" s="94">
        <f t="shared" si="29"/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/>
      <c r="AX26" s="63"/>
      <c r="AY26" s="90">
        <v>0</v>
      </c>
      <c r="AZ26" s="63"/>
      <c r="BA26" s="91"/>
      <c r="BB26" s="63"/>
      <c r="BC26" s="63"/>
      <c r="BD26" s="94"/>
      <c r="BE26" s="94">
        <v>0</v>
      </c>
      <c r="BF26" s="63">
        <f t="shared" si="8"/>
        <v>0</v>
      </c>
      <c r="BG26" s="63">
        <f t="shared" si="9"/>
        <v>0</v>
      </c>
      <c r="BH26" s="63">
        <f t="shared" si="10"/>
        <v>0</v>
      </c>
      <c r="BI26" s="94"/>
      <c r="BJ26" s="94"/>
      <c r="BK26" s="63"/>
      <c r="BL26" s="63"/>
      <c r="BM26" s="90">
        <f t="shared" si="11"/>
        <v>0</v>
      </c>
      <c r="BN26" s="63">
        <f t="shared" si="12"/>
        <v>0</v>
      </c>
      <c r="BO26" s="91"/>
      <c r="BP26" s="63"/>
      <c r="BQ26" s="296">
        <f t="shared" si="30"/>
        <v>0</v>
      </c>
      <c r="BR26" s="63"/>
      <c r="BS26" s="63">
        <f t="shared" si="13"/>
        <v>0</v>
      </c>
      <c r="BT26" s="63">
        <f t="shared" si="14"/>
        <v>0</v>
      </c>
      <c r="BU26" s="63"/>
      <c r="BV26" s="63">
        <f t="shared" si="15"/>
        <v>0</v>
      </c>
      <c r="BW26" s="94"/>
      <c r="BX26" s="94"/>
      <c r="BY26" s="63"/>
      <c r="BZ26" s="63"/>
      <c r="CA26" s="90">
        <f t="shared" si="16"/>
        <v>0</v>
      </c>
      <c r="CB26" s="63">
        <f t="shared" si="17"/>
        <v>0</v>
      </c>
      <c r="CC26" s="91"/>
      <c r="CD26" s="92"/>
      <c r="CE26" s="63">
        <f t="shared" si="18"/>
        <v>0</v>
      </c>
      <c r="CF26" s="63"/>
      <c r="CG26" s="63">
        <f t="shared" si="31"/>
        <v>0</v>
      </c>
      <c r="CH26" s="63">
        <f t="shared" si="32"/>
        <v>0</v>
      </c>
      <c r="CI26" s="63">
        <f t="shared" si="33"/>
        <v>0</v>
      </c>
      <c r="CJ26" s="63">
        <f t="shared" si="19"/>
        <v>0</v>
      </c>
      <c r="CK26" s="63">
        <f t="shared" si="19"/>
        <v>0</v>
      </c>
      <c r="CL26" s="63">
        <f t="shared" si="19"/>
        <v>0</v>
      </c>
      <c r="CM26" s="63">
        <f t="shared" si="19"/>
        <v>0</v>
      </c>
      <c r="CN26" s="63"/>
      <c r="CO26" s="90">
        <f t="shared" si="21"/>
        <v>0</v>
      </c>
      <c r="CP26" s="63">
        <f t="shared" si="22"/>
        <v>0</v>
      </c>
      <c r="CQ26" s="63">
        <f t="shared" si="37"/>
        <v>0</v>
      </c>
      <c r="CR26" s="63">
        <f t="shared" si="37"/>
        <v>0</v>
      </c>
      <c r="CS26" s="63">
        <f t="shared" si="37"/>
        <v>0</v>
      </c>
      <c r="CT26" s="63">
        <f t="shared" si="37"/>
        <v>0</v>
      </c>
      <c r="CU26" s="63">
        <f t="shared" si="24"/>
        <v>0</v>
      </c>
      <c r="CV26" s="19"/>
      <c r="CW26" s="19">
        <f t="shared" si="25"/>
        <v>0</v>
      </c>
      <c r="CX26" s="19"/>
      <c r="CY26" s="19"/>
      <c r="CZ26" s="19"/>
      <c r="DA26" s="19"/>
      <c r="DB26" s="19">
        <f>DF26*1.0593</f>
        <v>0</v>
      </c>
      <c r="DC26" s="19"/>
      <c r="DD26" s="97"/>
      <c r="DE26" s="19"/>
      <c r="DF26" s="19"/>
      <c r="DG26" s="19"/>
      <c r="DH26" s="19"/>
      <c r="DI26" s="19">
        <f t="shared" si="35"/>
        <v>0</v>
      </c>
      <c r="DJ26" s="19"/>
      <c r="DK26" s="19"/>
      <c r="DL26" s="19"/>
      <c r="DM26" s="19"/>
      <c r="DN26" s="19"/>
      <c r="DO26" s="19">
        <f t="shared" si="36"/>
        <v>0</v>
      </c>
      <c r="DP26" s="97"/>
      <c r="DQ26" s="19"/>
      <c r="DR26" s="19">
        <f t="shared" si="27"/>
        <v>0</v>
      </c>
      <c r="DS26" s="19"/>
      <c r="DT26" s="134"/>
    </row>
    <row r="27" spans="1:124" s="15" customFormat="1" ht="15" customHeight="1">
      <c r="A27" s="152" t="s">
        <v>1</v>
      </c>
      <c r="B27" s="63">
        <f t="shared" si="0"/>
        <v>2999.7</v>
      </c>
      <c r="C27" s="63">
        <f t="shared" ref="C27:H27" si="38">SUM(C4:C26)</f>
        <v>0</v>
      </c>
      <c r="D27" s="63">
        <f t="shared" si="38"/>
        <v>2999.7</v>
      </c>
      <c r="E27" s="63">
        <f t="shared" si="38"/>
        <v>0</v>
      </c>
      <c r="F27" s="63">
        <f t="shared" si="38"/>
        <v>0</v>
      </c>
      <c r="G27" s="63">
        <f t="shared" si="38"/>
        <v>0</v>
      </c>
      <c r="H27" s="63">
        <f t="shared" si="38"/>
        <v>0</v>
      </c>
      <c r="I27" s="90">
        <f t="shared" si="1"/>
        <v>11284.3</v>
      </c>
      <c r="J27" s="296">
        <f>'р 2'!AB27</f>
        <v>3246.3</v>
      </c>
      <c r="K27" s="63">
        <f>SUM(K12:K26)</f>
        <v>0</v>
      </c>
      <c r="L27" s="63">
        <f>SUM(L12:L26)</f>
        <v>0</v>
      </c>
      <c r="M27" s="296">
        <f>'р 2'!GS27</f>
        <v>8038</v>
      </c>
      <c r="N27" s="63">
        <f>SUM(N4:N26)</f>
        <v>0</v>
      </c>
      <c r="O27" s="63">
        <f t="shared" si="2"/>
        <v>14284</v>
      </c>
      <c r="P27" s="63">
        <f t="shared" ref="P27:V27" si="39">SUM(P4:P26)</f>
        <v>2799.4</v>
      </c>
      <c r="Q27" s="63">
        <f t="shared" si="39"/>
        <v>0</v>
      </c>
      <c r="R27" s="63">
        <f t="shared" si="39"/>
        <v>2799.4</v>
      </c>
      <c r="S27" s="63">
        <f t="shared" si="39"/>
        <v>0</v>
      </c>
      <c r="T27" s="63">
        <f t="shared" si="39"/>
        <v>0</v>
      </c>
      <c r="U27" s="63">
        <f t="shared" si="39"/>
        <v>0</v>
      </c>
      <c r="V27" s="63">
        <f t="shared" si="39"/>
        <v>0</v>
      </c>
      <c r="W27" s="90">
        <f t="shared" si="5"/>
        <v>11064.3</v>
      </c>
      <c r="X27" s="94">
        <f>SUM(X4:X26)</f>
        <v>3187.5</v>
      </c>
      <c r="Y27" s="63">
        <f>SUM(Y12:Y26)</f>
        <v>0</v>
      </c>
      <c r="Z27" s="63">
        <f>SUM(Z12:Z26)</f>
        <v>0</v>
      </c>
      <c r="AA27" s="94">
        <f>SUM(AA4:AA26)</f>
        <v>7876.8</v>
      </c>
      <c r="AB27" s="63">
        <f>SUM(AB12:AB26)</f>
        <v>0</v>
      </c>
      <c r="AC27" s="63">
        <f t="shared" si="6"/>
        <v>13863.7</v>
      </c>
      <c r="AD27" s="63">
        <f t="shared" si="7"/>
        <v>0</v>
      </c>
      <c r="AE27" s="63">
        <f t="shared" ref="AE27:AJ27" si="40">SUM(AE4:AE26)</f>
        <v>0</v>
      </c>
      <c r="AF27" s="63">
        <f t="shared" si="40"/>
        <v>0</v>
      </c>
      <c r="AG27" s="63">
        <f t="shared" si="40"/>
        <v>0</v>
      </c>
      <c r="AH27" s="63">
        <f t="shared" si="40"/>
        <v>0</v>
      </c>
      <c r="AI27" s="63">
        <f t="shared" si="40"/>
        <v>0</v>
      </c>
      <c r="AJ27" s="63">
        <f t="shared" si="40"/>
        <v>0</v>
      </c>
      <c r="AK27" s="96">
        <f t="shared" si="28"/>
        <v>0</v>
      </c>
      <c r="AL27" s="63">
        <f>SUM(AL4:AL26)</f>
        <v>0</v>
      </c>
      <c r="AM27" s="63">
        <f>SUM(AM4:AM26)</f>
        <v>0</v>
      </c>
      <c r="AN27" s="63">
        <f>SUM(AN4:AN26)</f>
        <v>0</v>
      </c>
      <c r="AO27" s="63">
        <f>SUM(AO4:AO26)</f>
        <v>0</v>
      </c>
      <c r="AP27" s="63">
        <f>SUM(AP4:AP26)</f>
        <v>0</v>
      </c>
      <c r="AQ27" s="94">
        <f t="shared" si="29"/>
        <v>0</v>
      </c>
      <c r="AR27" s="63">
        <f t="shared" ref="AR27:BE27" si="41">SUM(AR12:AR26)</f>
        <v>0</v>
      </c>
      <c r="AS27" s="63">
        <f t="shared" si="41"/>
        <v>0</v>
      </c>
      <c r="AT27" s="63">
        <f t="shared" si="41"/>
        <v>0</v>
      </c>
      <c r="AU27" s="63">
        <f t="shared" si="41"/>
        <v>0</v>
      </c>
      <c r="AV27" s="63">
        <f t="shared" si="41"/>
        <v>0</v>
      </c>
      <c r="AW27" s="63">
        <f t="shared" si="41"/>
        <v>0</v>
      </c>
      <c r="AX27" s="63">
        <f t="shared" si="41"/>
        <v>0</v>
      </c>
      <c r="AY27" s="63">
        <f t="shared" si="41"/>
        <v>0</v>
      </c>
      <c r="AZ27" s="63">
        <f t="shared" si="41"/>
        <v>0</v>
      </c>
      <c r="BA27" s="63">
        <f t="shared" si="41"/>
        <v>0</v>
      </c>
      <c r="BB27" s="63">
        <f t="shared" si="41"/>
        <v>0</v>
      </c>
      <c r="BC27" s="63">
        <f t="shared" si="41"/>
        <v>0</v>
      </c>
      <c r="BD27" s="63">
        <f t="shared" si="41"/>
        <v>0</v>
      </c>
      <c r="BE27" s="63">
        <f t="shared" si="41"/>
        <v>0</v>
      </c>
      <c r="BF27" s="63">
        <f>B27</f>
        <v>2999.7</v>
      </c>
      <c r="BG27" s="63">
        <f>C27</f>
        <v>0</v>
      </c>
      <c r="BH27" s="63">
        <f>D27</f>
        <v>2999.7</v>
      </c>
      <c r="BI27" s="63">
        <f>SUM(BI4:BI26)</f>
        <v>0</v>
      </c>
      <c r="BJ27" s="63">
        <f>SUM(BJ4:BJ26)</f>
        <v>0</v>
      </c>
      <c r="BK27" s="63">
        <f>G27</f>
        <v>0</v>
      </c>
      <c r="BL27" s="63">
        <f>SUM(BL4:BL26)</f>
        <v>0</v>
      </c>
      <c r="BM27" s="90">
        <f t="shared" si="11"/>
        <v>11284.3</v>
      </c>
      <c r="BN27" s="63">
        <f t="shared" si="12"/>
        <v>3246.3</v>
      </c>
      <c r="BO27" s="63">
        <f>SUM(BO4:BO26)</f>
        <v>0</v>
      </c>
      <c r="BP27" s="63">
        <f>SUM(BP4:BP26)</f>
        <v>0</v>
      </c>
      <c r="BQ27" s="296">
        <f t="shared" si="30"/>
        <v>8038</v>
      </c>
      <c r="BR27" s="63">
        <f>SUM(BR4:BR26)</f>
        <v>0</v>
      </c>
      <c r="BS27" s="63">
        <f t="shared" si="13"/>
        <v>14284</v>
      </c>
      <c r="BT27" s="63">
        <f t="shared" si="14"/>
        <v>2999.7</v>
      </c>
      <c r="BU27" s="63">
        <f>SUM(BU4:BU26)</f>
        <v>0</v>
      </c>
      <c r="BV27" s="63">
        <f t="shared" si="15"/>
        <v>2999.7</v>
      </c>
      <c r="BW27" s="63">
        <f>SUM(BW4:BW26)</f>
        <v>0</v>
      </c>
      <c r="BX27" s="63">
        <f>SUM(BX4:BX26)</f>
        <v>0</v>
      </c>
      <c r="BY27" s="63">
        <f>SUM(BY4:BY26)</f>
        <v>0</v>
      </c>
      <c r="BZ27" s="63">
        <f>SUM(BZ4:BZ26)</f>
        <v>0</v>
      </c>
      <c r="CA27" s="90">
        <f t="shared" si="16"/>
        <v>11284.3</v>
      </c>
      <c r="CB27" s="63">
        <f t="shared" si="17"/>
        <v>3246.3</v>
      </c>
      <c r="CC27" s="63">
        <f>SUM(CC4:CC26)</f>
        <v>0</v>
      </c>
      <c r="CD27" s="63">
        <f>SUM(CD4:CD26)</f>
        <v>0</v>
      </c>
      <c r="CE27" s="63">
        <f t="shared" si="18"/>
        <v>8038</v>
      </c>
      <c r="CF27" s="63">
        <f>SUM(CF4:CF26)</f>
        <v>0</v>
      </c>
      <c r="CG27" s="63">
        <f t="shared" si="31"/>
        <v>14284</v>
      </c>
      <c r="CH27" s="63">
        <f>CI27+CJ27</f>
        <v>2799.4</v>
      </c>
      <c r="CI27" s="63">
        <f t="shared" si="33"/>
        <v>0</v>
      </c>
      <c r="CJ27" s="63">
        <f t="shared" si="19"/>
        <v>2799.4</v>
      </c>
      <c r="CK27" s="63">
        <f t="shared" si="19"/>
        <v>0</v>
      </c>
      <c r="CL27" s="63">
        <f t="shared" si="19"/>
        <v>0</v>
      </c>
      <c r="CM27" s="63">
        <f t="shared" si="19"/>
        <v>0</v>
      </c>
      <c r="CN27" s="63"/>
      <c r="CO27" s="90">
        <f t="shared" si="21"/>
        <v>11064.3</v>
      </c>
      <c r="CP27" s="63">
        <f t="shared" si="22"/>
        <v>3187.5</v>
      </c>
      <c r="CQ27" s="63">
        <f t="shared" si="37"/>
        <v>0</v>
      </c>
      <c r="CR27" s="63">
        <f t="shared" si="37"/>
        <v>0</v>
      </c>
      <c r="CS27" s="63">
        <f t="shared" si="37"/>
        <v>7876.8</v>
      </c>
      <c r="CT27" s="63">
        <f t="shared" si="37"/>
        <v>0</v>
      </c>
      <c r="CU27" s="63">
        <f t="shared" si="24"/>
        <v>13863.7</v>
      </c>
      <c r="CV27" s="63">
        <f>SUM(CV4:CV26)</f>
        <v>2</v>
      </c>
      <c r="CW27" s="19">
        <f t="shared" si="25"/>
        <v>54049</v>
      </c>
      <c r="CX27" s="63">
        <f t="shared" ref="CX27:DH27" si="42">SUM(CX4:CX26)</f>
        <v>0</v>
      </c>
      <c r="CY27" s="63">
        <f t="shared" si="42"/>
        <v>0</v>
      </c>
      <c r="CZ27" s="63">
        <f t="shared" si="42"/>
        <v>67518</v>
      </c>
      <c r="DA27" s="63">
        <f t="shared" si="42"/>
        <v>0</v>
      </c>
      <c r="DB27" s="19">
        <f t="shared" si="42"/>
        <v>54049</v>
      </c>
      <c r="DC27" s="63">
        <f t="shared" si="42"/>
        <v>250836</v>
      </c>
      <c r="DD27" s="63">
        <f t="shared" si="42"/>
        <v>0</v>
      </c>
      <c r="DE27" s="63">
        <f t="shared" si="42"/>
        <v>0</v>
      </c>
      <c r="DF27" s="63">
        <f t="shared" si="42"/>
        <v>57243</v>
      </c>
      <c r="DG27" s="63">
        <f t="shared" si="42"/>
        <v>31</v>
      </c>
      <c r="DH27" s="63">
        <f t="shared" si="42"/>
        <v>0</v>
      </c>
      <c r="DI27" s="19">
        <v>2958</v>
      </c>
      <c r="DJ27" s="63">
        <f>SUM(DJ4:DJ26)</f>
        <v>0</v>
      </c>
      <c r="DK27" s="63">
        <f>SUM(DK4:DK26)</f>
        <v>0</v>
      </c>
      <c r="DL27" s="63">
        <v>3095</v>
      </c>
      <c r="DM27" s="63">
        <f>SUM(DM4:DM26)</f>
        <v>0</v>
      </c>
      <c r="DN27" s="19">
        <f>SUM(DN4:DN26)</f>
        <v>2800</v>
      </c>
      <c r="DO27" s="19">
        <f>SUM(DO4:DO26)</f>
        <v>22722</v>
      </c>
      <c r="DP27" s="97"/>
      <c r="DQ27" s="63">
        <f>SUM(DQ4:DQ26)</f>
        <v>0</v>
      </c>
      <c r="DR27" s="19">
        <f>SUM(DR4:DR26)</f>
        <v>2713</v>
      </c>
      <c r="DS27" s="19">
        <f>SUM(DS26:DS26)</f>
        <v>0</v>
      </c>
      <c r="DT27" s="134"/>
    </row>
    <row r="28" spans="1:124" ht="15">
      <c r="A28" s="9"/>
      <c r="BF28" s="63">
        <f>BG28+BH28</f>
        <v>0</v>
      </c>
    </row>
    <row r="29" spans="1:124" ht="15">
      <c r="A29" s="9"/>
      <c r="BF29" s="63">
        <f>BG29+BH29</f>
        <v>0</v>
      </c>
    </row>
    <row r="30" spans="1:124">
      <c r="A30" s="9"/>
    </row>
    <row r="31" spans="1:124">
      <c r="A31" s="9"/>
    </row>
    <row r="32" spans="1:124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</sheetData>
  <mergeCells count="10">
    <mergeCell ref="DH1:DS1"/>
    <mergeCell ref="A2:A3"/>
    <mergeCell ref="AD1:AQ1"/>
    <mergeCell ref="CV1:DD1"/>
    <mergeCell ref="P1:T1"/>
    <mergeCell ref="AR1:BB1"/>
    <mergeCell ref="BF1:BN1"/>
    <mergeCell ref="CH1:CQ1"/>
    <mergeCell ref="B1:O1"/>
    <mergeCell ref="BT1:CE1"/>
  </mergeCells>
  <phoneticPr fontId="0" type="noConversion"/>
  <pageMargins left="0.39370078740157483" right="0" top="0.78740157480314965" bottom="0.19685039370078741" header="0.51181102362204722" footer="0.51181102362204722"/>
  <pageSetup paperSize="9" scale="68" orientation="landscape" horizontalDpi="300" verticalDpi="300" r:id="rId1"/>
  <headerFooter alignWithMargins="0"/>
  <colBreaks count="6" manualBreakCount="6">
    <brk id="15" max="28" man="1"/>
    <brk id="29" max="28" man="1"/>
    <brk id="43" max="28" man="1"/>
    <brk id="57" max="28" man="1"/>
    <brk id="71" max="28" man="1"/>
    <brk id="85" max="28" man="1"/>
  </colBreaks>
  <ignoredErrors>
    <ignoredError sqref="M27 O27 AK27 BF27 BK27 BQ27 CE27 CW27" formula="1"/>
    <ignoredError sqref="DC3:DN3 DO3:DS3 CV3:DB3 CN3:CU3 CC3:CM3 BQ3:C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N40"/>
  <sheetViews>
    <sheetView view="pageBreakPreview" zoomScale="75" zoomScaleNormal="68" zoomScaleSheetLayoutView="75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H5" sqref="H4:O5"/>
    </sheetView>
  </sheetViews>
  <sheetFormatPr defaultRowHeight="12.75"/>
  <cols>
    <col min="1" max="1" width="16" customWidth="1"/>
    <col min="2" max="2" width="17.7109375" customWidth="1"/>
    <col min="3" max="4" width="16.7109375" customWidth="1"/>
    <col min="5" max="5" width="17.28515625" customWidth="1"/>
    <col min="6" max="7" width="16.7109375" customWidth="1"/>
    <col min="8" max="8" width="17.7109375" customWidth="1"/>
    <col min="9" max="10" width="16.7109375" customWidth="1"/>
    <col min="11" max="11" width="17.28515625" customWidth="1"/>
    <col min="12" max="13" width="16.7109375" customWidth="1"/>
    <col min="14" max="26" width="25.7109375" customWidth="1"/>
  </cols>
  <sheetData>
    <row r="1" spans="1:66" ht="30.75" customHeight="1">
      <c r="A1" s="89"/>
      <c r="B1" s="431" t="s">
        <v>312</v>
      </c>
      <c r="C1" s="431"/>
      <c r="D1" s="432"/>
      <c r="E1" s="431" t="s">
        <v>313</v>
      </c>
      <c r="F1" s="431"/>
      <c r="G1" s="432"/>
      <c r="H1" s="431" t="s">
        <v>314</v>
      </c>
      <c r="I1" s="431"/>
      <c r="J1" s="432"/>
      <c r="K1" s="431" t="s">
        <v>315</v>
      </c>
      <c r="L1" s="431"/>
      <c r="M1" s="432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66" s="9" customFormat="1" ht="113.25" customHeight="1">
      <c r="A2" s="37"/>
      <c r="B2" s="270" t="s">
        <v>318</v>
      </c>
      <c r="C2" s="270" t="s">
        <v>319</v>
      </c>
      <c r="D2" s="270" t="s">
        <v>320</v>
      </c>
      <c r="E2" s="270" t="s">
        <v>318</v>
      </c>
      <c r="F2" s="270" t="s">
        <v>319</v>
      </c>
      <c r="G2" s="270" t="s">
        <v>320</v>
      </c>
      <c r="H2" s="270" t="s">
        <v>318</v>
      </c>
      <c r="I2" s="270" t="s">
        <v>319</v>
      </c>
      <c r="J2" s="270" t="s">
        <v>320</v>
      </c>
      <c r="K2" s="270" t="s">
        <v>318</v>
      </c>
      <c r="L2" s="270" t="s">
        <v>319</v>
      </c>
      <c r="M2" s="270" t="s">
        <v>320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</row>
    <row r="3" spans="1:66" ht="15" customHeight="1">
      <c r="A3" s="38"/>
      <c r="B3" s="37">
        <v>3</v>
      </c>
      <c r="C3" s="37">
        <v>4</v>
      </c>
      <c r="D3" s="37">
        <v>5</v>
      </c>
      <c r="E3" s="37">
        <v>3</v>
      </c>
      <c r="F3" s="37">
        <v>4</v>
      </c>
      <c r="G3" s="37">
        <v>5</v>
      </c>
      <c r="H3" s="37">
        <v>3</v>
      </c>
      <c r="I3" s="37">
        <v>4</v>
      </c>
      <c r="J3" s="37">
        <v>5</v>
      </c>
      <c r="K3" s="37">
        <v>3</v>
      </c>
      <c r="L3" s="37">
        <v>4</v>
      </c>
      <c r="M3" s="37">
        <v>5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ht="18" customHeight="1">
      <c r="A4" s="19" t="s">
        <v>391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ht="18" customHeight="1">
      <c r="A5" s="163"/>
      <c r="B5" s="20"/>
      <c r="C5" s="20"/>
      <c r="D5" s="279"/>
      <c r="E5" s="268"/>
      <c r="F5" s="268"/>
      <c r="G5" s="268"/>
      <c r="H5" s="268"/>
      <c r="I5" s="268"/>
      <c r="J5" s="268"/>
      <c r="K5" s="268"/>
      <c r="L5" s="268"/>
      <c r="M5" s="268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ht="18" customHeight="1">
      <c r="A6" s="162"/>
      <c r="B6" s="20"/>
      <c r="C6" s="20"/>
      <c r="D6" s="279"/>
      <c r="E6" s="268"/>
      <c r="F6" s="268"/>
      <c r="G6" s="268"/>
      <c r="H6" s="268"/>
      <c r="I6" s="268"/>
      <c r="J6" s="268"/>
      <c r="K6" s="268"/>
      <c r="L6" s="268"/>
      <c r="M6" s="268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18" customHeight="1">
      <c r="A7" s="162"/>
      <c r="B7" s="20"/>
      <c r="C7" s="20"/>
      <c r="D7" s="279"/>
      <c r="E7" s="268"/>
      <c r="F7" s="268"/>
      <c r="G7" s="268"/>
      <c r="H7" s="268"/>
      <c r="I7" s="268"/>
      <c r="J7" s="268"/>
      <c r="K7" s="268"/>
      <c r="L7" s="268"/>
      <c r="M7" s="268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ht="18" customHeight="1">
      <c r="A8" s="162"/>
      <c r="B8" s="20"/>
      <c r="C8" s="20"/>
      <c r="D8" s="279"/>
      <c r="E8" s="268"/>
      <c r="F8" s="268"/>
      <c r="G8" s="268"/>
      <c r="H8" s="268"/>
      <c r="I8" s="268"/>
      <c r="J8" s="268"/>
      <c r="K8" s="268"/>
      <c r="L8" s="268"/>
      <c r="M8" s="268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8" customHeight="1">
      <c r="A9" s="162"/>
      <c r="B9" s="20"/>
      <c r="C9" s="20"/>
      <c r="D9" s="279"/>
      <c r="E9" s="268"/>
      <c r="F9" s="268"/>
      <c r="G9" s="268"/>
      <c r="H9" s="268"/>
      <c r="I9" s="268"/>
      <c r="J9" s="268"/>
      <c r="K9" s="268"/>
      <c r="L9" s="268"/>
      <c r="M9" s="268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6" ht="18" customHeight="1">
      <c r="A10" s="162"/>
      <c r="B10" s="20"/>
      <c r="C10" s="20"/>
      <c r="D10" s="280"/>
      <c r="E10" s="268"/>
      <c r="F10" s="268"/>
      <c r="G10" s="268"/>
      <c r="H10" s="268"/>
      <c r="I10" s="268"/>
      <c r="J10" s="268"/>
      <c r="K10" s="268"/>
      <c r="L10" s="268"/>
      <c r="M10" s="268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6" ht="18" customHeight="1">
      <c r="A11" s="162"/>
      <c r="B11" s="20"/>
      <c r="C11" s="20"/>
      <c r="D11" s="279"/>
      <c r="E11" s="268"/>
      <c r="F11" s="268"/>
      <c r="G11" s="268"/>
      <c r="H11" s="268"/>
      <c r="I11" s="268"/>
      <c r="J11" s="268"/>
      <c r="K11" s="268"/>
      <c r="L11" s="268"/>
      <c r="M11" s="268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6" ht="18" customHeight="1">
      <c r="A12" s="162"/>
      <c r="B12" s="20"/>
      <c r="C12" s="20"/>
      <c r="D12" s="279"/>
      <c r="E12" s="268"/>
      <c r="F12" s="268"/>
      <c r="G12" s="268"/>
      <c r="H12" s="268"/>
      <c r="I12" s="268"/>
      <c r="J12" s="268"/>
      <c r="K12" s="268"/>
      <c r="L12" s="268"/>
      <c r="M12" s="268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6" ht="18" customHeight="1">
      <c r="A13" s="162"/>
      <c r="B13" s="20"/>
      <c r="C13" s="20"/>
      <c r="D13" s="279"/>
      <c r="E13" s="268"/>
      <c r="F13" s="268"/>
      <c r="G13" s="268"/>
      <c r="H13" s="268"/>
      <c r="I13" s="268"/>
      <c r="J13" s="268"/>
      <c r="K13" s="268"/>
      <c r="L13" s="268"/>
      <c r="M13" s="268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ht="18" customHeight="1">
      <c r="A14" s="162"/>
      <c r="B14" s="20"/>
      <c r="C14" s="20"/>
      <c r="D14" s="279"/>
      <c r="E14" s="268"/>
      <c r="F14" s="268"/>
      <c r="G14" s="268"/>
      <c r="H14" s="268"/>
      <c r="I14" s="268"/>
      <c r="J14" s="268"/>
      <c r="K14" s="268"/>
      <c r="L14" s="268"/>
      <c r="M14" s="268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6" ht="18" customHeight="1">
      <c r="A15" s="162"/>
      <c r="B15" s="20"/>
      <c r="C15" s="20"/>
      <c r="D15" s="279"/>
      <c r="E15" s="268"/>
      <c r="F15" s="268"/>
      <c r="G15" s="268"/>
      <c r="H15" s="268"/>
      <c r="I15" s="268"/>
      <c r="J15" s="268"/>
      <c r="K15" s="268"/>
      <c r="L15" s="268"/>
      <c r="M15" s="268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6" ht="18" customHeight="1">
      <c r="A16" s="162"/>
      <c r="B16" s="20"/>
      <c r="C16" s="20"/>
      <c r="D16" s="279"/>
      <c r="E16" s="268"/>
      <c r="F16" s="268"/>
      <c r="G16" s="268"/>
      <c r="H16" s="268"/>
      <c r="I16" s="268"/>
      <c r="J16" s="268"/>
      <c r="K16" s="268"/>
      <c r="L16" s="268"/>
      <c r="M16" s="26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 ht="18" customHeight="1">
      <c r="A17" s="162"/>
      <c r="B17" s="20"/>
      <c r="C17" s="20"/>
      <c r="D17" s="280"/>
      <c r="E17" s="268"/>
      <c r="F17" s="268"/>
      <c r="G17" s="268"/>
      <c r="H17" s="268"/>
      <c r="I17" s="268"/>
      <c r="J17" s="268"/>
      <c r="K17" s="268"/>
      <c r="L17" s="268"/>
      <c r="M17" s="268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 ht="18" customHeight="1">
      <c r="A18" s="162"/>
      <c r="B18" s="20"/>
      <c r="C18" s="20"/>
      <c r="D18" s="279"/>
      <c r="E18" s="268"/>
      <c r="F18" s="268"/>
      <c r="G18" s="268"/>
      <c r="H18" s="268"/>
      <c r="I18" s="268"/>
      <c r="J18" s="268"/>
      <c r="K18" s="268"/>
      <c r="L18" s="268"/>
      <c r="M18" s="268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 ht="18" customHeight="1">
      <c r="A19" s="162"/>
      <c r="B19" s="20"/>
      <c r="C19" s="20"/>
      <c r="D19" s="280"/>
      <c r="E19" s="268"/>
      <c r="F19" s="268"/>
      <c r="G19" s="268"/>
      <c r="H19" s="268"/>
      <c r="I19" s="268"/>
      <c r="J19" s="268"/>
      <c r="K19" s="268"/>
      <c r="L19" s="268"/>
      <c r="M19" s="26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 ht="18" customHeight="1">
      <c r="A20" s="162"/>
      <c r="B20" s="20"/>
      <c r="C20" s="20"/>
      <c r="D20" s="279"/>
      <c r="E20" s="268"/>
      <c r="F20" s="268"/>
      <c r="G20" s="268"/>
      <c r="H20" s="268"/>
      <c r="I20" s="268"/>
      <c r="J20" s="268"/>
      <c r="K20" s="268"/>
      <c r="L20" s="268"/>
      <c r="M20" s="268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 ht="18" customHeight="1">
      <c r="A21" s="162"/>
      <c r="B21" s="20"/>
      <c r="C21" s="20"/>
      <c r="D21" s="279"/>
      <c r="E21" s="268"/>
      <c r="F21" s="268"/>
      <c r="G21" s="268"/>
      <c r="H21" s="268"/>
      <c r="I21" s="268"/>
      <c r="J21" s="268"/>
      <c r="K21" s="268"/>
      <c r="L21" s="268"/>
      <c r="M21" s="268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 ht="18" customHeight="1">
      <c r="A22" s="162"/>
      <c r="B22" s="20"/>
      <c r="C22" s="20"/>
      <c r="D22" s="279"/>
      <c r="E22" s="268"/>
      <c r="F22" s="268"/>
      <c r="G22" s="268"/>
      <c r="H22" s="268"/>
      <c r="I22" s="268"/>
      <c r="J22" s="268"/>
      <c r="K22" s="268"/>
      <c r="L22" s="268"/>
      <c r="M22" s="268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 ht="18" customHeight="1">
      <c r="A23" s="162"/>
      <c r="B23" s="20"/>
      <c r="C23" s="20"/>
      <c r="D23" s="279"/>
      <c r="E23" s="268"/>
      <c r="F23" s="268"/>
      <c r="G23" s="268"/>
      <c r="H23" s="268"/>
      <c r="I23" s="268"/>
      <c r="J23" s="268"/>
      <c r="K23" s="268"/>
      <c r="L23" s="268"/>
      <c r="M23" s="268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 ht="18" customHeight="1">
      <c r="A24" s="162"/>
      <c r="B24" s="20"/>
      <c r="C24" s="20"/>
      <c r="D24" s="279"/>
      <c r="E24" s="268"/>
      <c r="F24" s="268"/>
      <c r="G24" s="268"/>
      <c r="H24" s="268"/>
      <c r="I24" s="268"/>
      <c r="J24" s="268"/>
      <c r="K24" s="268"/>
      <c r="L24" s="268"/>
      <c r="M24" s="268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 ht="18" customHeight="1">
      <c r="A25" s="162"/>
      <c r="B25" s="20"/>
      <c r="C25" s="20"/>
      <c r="D25" s="279"/>
      <c r="E25" s="268"/>
      <c r="F25" s="268"/>
      <c r="G25" s="268"/>
      <c r="H25" s="268"/>
      <c r="I25" s="268"/>
      <c r="J25" s="268"/>
      <c r="K25" s="268"/>
      <c r="L25" s="268"/>
      <c r="M25" s="268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 ht="18" customHeight="1">
      <c r="A26" s="162"/>
      <c r="B26" s="20"/>
      <c r="C26" s="20"/>
      <c r="D26" s="279"/>
      <c r="E26" s="268"/>
      <c r="F26" s="268"/>
      <c r="G26" s="268"/>
      <c r="H26" s="268"/>
      <c r="I26" s="268"/>
      <c r="J26" s="268"/>
      <c r="K26" s="268"/>
      <c r="L26" s="268"/>
      <c r="M26" s="268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 ht="18" customHeight="1">
      <c r="A27" s="162"/>
      <c r="B27" s="20"/>
      <c r="C27" s="20"/>
      <c r="D27" s="279"/>
      <c r="E27" s="268"/>
      <c r="F27" s="268"/>
      <c r="G27" s="268"/>
      <c r="H27" s="268"/>
      <c r="I27" s="268"/>
      <c r="J27" s="268"/>
      <c r="K27" s="268"/>
      <c r="L27" s="268"/>
      <c r="M27" s="268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 ht="18" customHeight="1">
      <c r="A28" s="162"/>
      <c r="B28" s="20"/>
      <c r="C28" s="20"/>
      <c r="D28" s="222"/>
      <c r="E28" s="268"/>
      <c r="F28" s="268"/>
      <c r="G28" s="268"/>
      <c r="H28" s="268"/>
      <c r="I28" s="268"/>
      <c r="J28" s="268"/>
      <c r="K28" s="268"/>
      <c r="L28" s="268"/>
      <c r="M28" s="268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 ht="18" customHeight="1">
      <c r="A29" s="162"/>
      <c r="B29" s="20"/>
      <c r="C29" s="20"/>
      <c r="D29" s="137"/>
      <c r="E29" s="268"/>
      <c r="F29" s="268"/>
      <c r="G29" s="268"/>
      <c r="H29" s="268"/>
      <c r="I29" s="268"/>
      <c r="J29" s="268"/>
      <c r="K29" s="268"/>
      <c r="L29" s="268"/>
      <c r="M29" s="268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 ht="18" customHeight="1">
      <c r="A30" s="162"/>
      <c r="B30" s="20"/>
      <c r="C30" s="20"/>
      <c r="D30" s="279"/>
      <c r="E30" s="268"/>
      <c r="F30" s="268"/>
      <c r="G30" s="268"/>
      <c r="H30" s="268"/>
      <c r="I30" s="268"/>
      <c r="J30" s="268"/>
      <c r="K30" s="268"/>
      <c r="L30" s="268"/>
      <c r="M30" s="268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 ht="18" customHeight="1">
      <c r="A31" s="162"/>
      <c r="B31" s="20"/>
      <c r="C31" s="20"/>
      <c r="D31" s="279"/>
      <c r="E31" s="268"/>
      <c r="F31" s="268"/>
      <c r="G31" s="268"/>
      <c r="H31" s="268"/>
      <c r="I31" s="268"/>
      <c r="J31" s="268"/>
      <c r="K31" s="268"/>
      <c r="L31" s="268"/>
      <c r="M31" s="268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 ht="18" customHeight="1">
      <c r="A32" s="162"/>
      <c r="B32" s="20"/>
      <c r="C32" s="20"/>
      <c r="D32" s="279"/>
      <c r="E32" s="268"/>
      <c r="F32" s="268"/>
      <c r="G32" s="268"/>
      <c r="H32" s="268"/>
      <c r="I32" s="268"/>
      <c r="J32" s="268"/>
      <c r="K32" s="268"/>
      <c r="L32" s="268"/>
      <c r="M32" s="26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 ht="18" customHeight="1">
      <c r="A33" s="162"/>
      <c r="B33" s="20"/>
      <c r="C33" s="20"/>
      <c r="D33" s="279"/>
      <c r="E33" s="268"/>
      <c r="F33" s="268"/>
      <c r="G33" s="268"/>
      <c r="H33" s="268"/>
      <c r="I33" s="268"/>
      <c r="J33" s="268"/>
      <c r="K33" s="268"/>
      <c r="L33" s="268"/>
      <c r="M33" s="268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18" customHeight="1">
      <c r="A34" s="162"/>
      <c r="B34" s="20"/>
      <c r="C34" s="20"/>
      <c r="D34" s="279"/>
      <c r="E34" s="268"/>
      <c r="F34" s="268"/>
      <c r="G34" s="268"/>
      <c r="H34" s="268"/>
      <c r="I34" s="268"/>
      <c r="J34" s="268"/>
      <c r="K34" s="268"/>
      <c r="L34" s="268"/>
      <c r="M34" s="268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18" customHeight="1">
      <c r="A35" s="162"/>
      <c r="B35" s="20"/>
      <c r="C35" s="20"/>
      <c r="D35" s="280"/>
      <c r="E35" s="268"/>
      <c r="F35" s="268"/>
      <c r="G35" s="268"/>
      <c r="H35" s="268"/>
      <c r="I35" s="268"/>
      <c r="J35" s="268"/>
      <c r="K35" s="268"/>
      <c r="L35" s="268"/>
      <c r="M35" s="268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18" customHeight="1">
      <c r="A36" s="162"/>
      <c r="B36" s="20"/>
      <c r="C36" s="20"/>
      <c r="D36" s="279"/>
      <c r="E36" s="268"/>
      <c r="F36" s="268"/>
      <c r="G36" s="268"/>
      <c r="H36" s="268"/>
      <c r="I36" s="268"/>
      <c r="J36" s="268"/>
      <c r="K36" s="268"/>
      <c r="L36" s="268"/>
      <c r="M36" s="268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18" customHeight="1">
      <c r="A37" s="162"/>
      <c r="B37" s="20"/>
      <c r="C37" s="20"/>
      <c r="D37" s="279"/>
      <c r="E37" s="268"/>
      <c r="F37" s="268"/>
      <c r="G37" s="268"/>
      <c r="H37" s="268"/>
      <c r="I37" s="268"/>
      <c r="J37" s="268"/>
      <c r="K37" s="268"/>
      <c r="L37" s="268"/>
      <c r="M37" s="268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18" customHeight="1">
      <c r="A38" s="163" t="s">
        <v>0</v>
      </c>
      <c r="B38" s="19">
        <f>SUM(B4:B37)</f>
        <v>0</v>
      </c>
      <c r="C38" s="19">
        <f t="shared" ref="C38:M38" si="0">SUM(C4:C37)</f>
        <v>0</v>
      </c>
      <c r="D38" s="19">
        <f t="shared" si="0"/>
        <v>0</v>
      </c>
      <c r="E38" s="19">
        <f t="shared" si="0"/>
        <v>0</v>
      </c>
      <c r="F38" s="19">
        <f t="shared" si="0"/>
        <v>0</v>
      </c>
      <c r="G38" s="19">
        <f t="shared" si="0"/>
        <v>0</v>
      </c>
      <c r="H38" s="19">
        <f t="shared" si="0"/>
        <v>0</v>
      </c>
      <c r="I38" s="19">
        <f t="shared" si="0"/>
        <v>0</v>
      </c>
      <c r="J38" s="19">
        <f t="shared" si="0"/>
        <v>0</v>
      </c>
      <c r="K38" s="19">
        <f t="shared" si="0"/>
        <v>0</v>
      </c>
      <c r="L38" s="19">
        <f t="shared" si="0"/>
        <v>0</v>
      </c>
      <c r="M38" s="19">
        <f t="shared" si="0"/>
        <v>0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18" customHeight="1">
      <c r="A39" s="163" t="s">
        <v>321</v>
      </c>
      <c r="B39" s="20"/>
      <c r="C39" s="20"/>
      <c r="D39" s="279"/>
      <c r="E39" s="268"/>
      <c r="F39" s="268"/>
      <c r="G39" s="268"/>
      <c r="H39" s="268"/>
      <c r="I39" s="268"/>
      <c r="J39" s="268"/>
      <c r="K39" s="268"/>
      <c r="L39" s="268"/>
      <c r="M39" s="268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18" customHeight="1">
      <c r="A40" s="163" t="s">
        <v>1</v>
      </c>
      <c r="B40" s="19">
        <f>SUM(B38:B39)</f>
        <v>0</v>
      </c>
      <c r="C40" s="19">
        <f t="shared" ref="C40:M40" si="1">SUM(C38:C39)</f>
        <v>0</v>
      </c>
      <c r="D40" s="19">
        <f t="shared" si="1"/>
        <v>0</v>
      </c>
      <c r="E40" s="19">
        <f t="shared" si="1"/>
        <v>0</v>
      </c>
      <c r="F40" s="19">
        <f t="shared" si="1"/>
        <v>0</v>
      </c>
      <c r="G40" s="19">
        <f t="shared" si="1"/>
        <v>0</v>
      </c>
      <c r="H40" s="19">
        <f t="shared" si="1"/>
        <v>0</v>
      </c>
      <c r="I40" s="19">
        <f t="shared" si="1"/>
        <v>0</v>
      </c>
      <c r="J40" s="19">
        <f t="shared" si="1"/>
        <v>0</v>
      </c>
      <c r="K40" s="19">
        <f t="shared" si="1"/>
        <v>0</v>
      </c>
      <c r="L40" s="19">
        <f t="shared" si="1"/>
        <v>0</v>
      </c>
      <c r="M40" s="19">
        <f t="shared" si="1"/>
        <v>0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</sheetData>
  <mergeCells count="4">
    <mergeCell ref="E1:G1"/>
    <mergeCell ref="H1:J1"/>
    <mergeCell ref="K1:M1"/>
    <mergeCell ref="B1:D1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6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J167"/>
  <sheetViews>
    <sheetView showZeros="0" tabSelected="1" view="pageBreakPreview" topLeftCell="G121" zoomScale="85" zoomScaleNormal="75" zoomScaleSheetLayoutView="85" workbookViewId="0">
      <selection activeCell="AK101" sqref="AK101:AN101"/>
    </sheetView>
  </sheetViews>
  <sheetFormatPr defaultRowHeight="12.75" outlineLevelCol="1"/>
  <cols>
    <col min="1" max="1" width="11" style="77" hidden="1" customWidth="1" outlineLevel="1"/>
    <col min="2" max="2" width="14.7109375" style="77" hidden="1" customWidth="1" outlineLevel="1"/>
    <col min="3" max="3" width="2.28515625" style="77" customWidth="1" collapsed="1"/>
    <col min="4" max="12" width="2.28515625" style="77" customWidth="1"/>
    <col min="13" max="13" width="2.42578125" style="77" customWidth="1"/>
    <col min="14" max="14" width="2.28515625" style="77" customWidth="1"/>
    <col min="15" max="15" width="4.28515625" style="77" customWidth="1"/>
    <col min="16" max="19" width="2.28515625" style="77" customWidth="1"/>
    <col min="20" max="20" width="4.28515625" style="77" customWidth="1"/>
    <col min="21" max="21" width="2.42578125" style="77" customWidth="1"/>
    <col min="22" max="22" width="4.5703125" style="77" customWidth="1"/>
    <col min="23" max="23" width="2.28515625" style="77" customWidth="1"/>
    <col min="24" max="24" width="5" style="77" customWidth="1"/>
    <col min="25" max="25" width="17.5703125" style="77" customWidth="1"/>
    <col min="26" max="26" width="4.5703125" style="77" customWidth="1"/>
    <col min="27" max="30" width="2.28515625" style="77" hidden="1" customWidth="1" outlineLevel="1"/>
    <col min="31" max="31" width="4.140625" style="77" hidden="1" customWidth="1" outlineLevel="1"/>
    <col min="32" max="32" width="2.28515625" style="77" customWidth="1" collapsed="1"/>
    <col min="33" max="34" width="2.28515625" style="77" customWidth="1"/>
    <col min="35" max="35" width="4.7109375" style="77" customWidth="1"/>
    <col min="36" max="36" width="5.28515625" style="77" customWidth="1"/>
    <col min="37" max="37" width="2.28515625" style="77" customWidth="1"/>
    <col min="38" max="38" width="3" style="77" customWidth="1"/>
    <col min="39" max="39" width="4.140625" style="77" customWidth="1"/>
    <col min="40" max="40" width="5.42578125" style="77" customWidth="1"/>
    <col min="41" max="41" width="1.7109375" style="77" customWidth="1"/>
    <col min="42" max="43" width="2.28515625" style="77" customWidth="1"/>
    <col min="44" max="44" width="5.42578125" style="77" customWidth="1"/>
    <col min="45" max="45" width="4.7109375" style="77" customWidth="1"/>
    <col min="46" max="46" width="2.7109375" style="77" customWidth="1"/>
    <col min="47" max="47" width="3" style="77" customWidth="1"/>
    <col min="48" max="48" width="5.5703125" style="77" customWidth="1"/>
    <col min="49" max="49" width="4.140625" style="77" customWidth="1"/>
    <col min="50" max="50" width="3.28515625" style="77" customWidth="1"/>
    <col min="51" max="51" width="3.5703125" style="77" customWidth="1"/>
    <col min="52" max="52" width="4.5703125" style="77" customWidth="1"/>
    <col min="53" max="53" width="1.85546875" style="77" customWidth="1"/>
    <col min="54" max="54" width="2.140625" style="77" customWidth="1"/>
    <col min="55" max="55" width="2.28515625" style="77" customWidth="1"/>
    <col min="56" max="56" width="7.7109375" style="77" customWidth="1"/>
    <col min="57" max="57" width="1.42578125" style="77" customWidth="1"/>
    <col min="58" max="59" width="2.28515625" style="77" customWidth="1"/>
    <col min="60" max="60" width="1.85546875" style="77" customWidth="1"/>
    <col min="61" max="61" width="1.5703125" style="77" customWidth="1"/>
    <col min="62" max="62" width="4.85546875" style="77" customWidth="1"/>
    <col min="63" max="63" width="11" style="77" customWidth="1"/>
    <col min="64" max="64" width="2.28515625" style="77" customWidth="1"/>
    <col min="65" max="65" width="13.85546875" style="77" customWidth="1"/>
    <col min="66" max="213" width="2.28515625" style="77" customWidth="1"/>
    <col min="214" max="16384" width="9.140625" style="77"/>
  </cols>
  <sheetData>
    <row r="1" spans="3:63" ht="17.100000000000001" customHeight="1">
      <c r="C1" s="166"/>
      <c r="D1" s="166"/>
      <c r="E1" s="166"/>
      <c r="F1" s="166"/>
      <c r="G1" s="166"/>
      <c r="H1" s="166"/>
      <c r="I1" s="166" t="s">
        <v>91</v>
      </c>
      <c r="J1" s="166"/>
      <c r="K1" s="166"/>
      <c r="L1" s="680" t="s">
        <v>46</v>
      </c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681"/>
      <c r="AG1" s="681"/>
      <c r="AH1" s="681"/>
      <c r="AI1" s="681"/>
      <c r="AJ1" s="681"/>
      <c r="AK1" s="681"/>
      <c r="AL1" s="681"/>
      <c r="AM1" s="681"/>
      <c r="AN1" s="681"/>
      <c r="AO1" s="681"/>
      <c r="AP1" s="681"/>
      <c r="AQ1" s="681"/>
      <c r="AR1" s="681"/>
      <c r="AS1" s="681"/>
      <c r="AT1" s="681"/>
      <c r="AU1" s="681"/>
      <c r="AV1" s="681"/>
      <c r="AW1" s="681"/>
      <c r="AX1" s="681"/>
      <c r="AY1" s="681"/>
      <c r="AZ1" s="682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</row>
    <row r="2" spans="3:63" ht="17.100000000000001" customHeight="1"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</row>
    <row r="3" spans="3:63" ht="26.25" customHeight="1">
      <c r="C3" s="166"/>
      <c r="D3" s="166"/>
      <c r="E3" s="166"/>
      <c r="F3" s="166"/>
      <c r="G3" s="166"/>
      <c r="H3" s="166"/>
      <c r="I3" s="166"/>
      <c r="J3" s="166"/>
      <c r="K3" s="166"/>
      <c r="L3" s="686" t="s">
        <v>47</v>
      </c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  <c r="X3" s="677"/>
      <c r="Y3" s="677"/>
      <c r="Z3" s="677"/>
      <c r="AA3" s="677"/>
      <c r="AB3" s="677"/>
      <c r="AC3" s="677"/>
      <c r="AD3" s="677"/>
      <c r="AE3" s="677"/>
      <c r="AF3" s="677"/>
      <c r="AG3" s="677"/>
      <c r="AH3" s="677"/>
      <c r="AI3" s="677"/>
      <c r="AJ3" s="677"/>
      <c r="AK3" s="677"/>
      <c r="AL3" s="677"/>
      <c r="AM3" s="677"/>
      <c r="AN3" s="677"/>
      <c r="AO3" s="677"/>
      <c r="AP3" s="677"/>
      <c r="AQ3" s="677"/>
      <c r="AR3" s="677"/>
      <c r="AS3" s="677"/>
      <c r="AT3" s="677"/>
      <c r="AU3" s="677"/>
      <c r="AV3" s="677"/>
      <c r="AW3" s="677"/>
      <c r="AX3" s="677"/>
      <c r="AY3" s="677"/>
      <c r="AZ3" s="717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</row>
    <row r="4" spans="3:63" ht="17.100000000000001" customHeight="1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</row>
    <row r="5" spans="3:63" ht="17.100000000000001" customHeight="1">
      <c r="C5" s="169"/>
      <c r="D5" s="166"/>
      <c r="E5" s="166"/>
      <c r="F5" s="725" t="s">
        <v>146</v>
      </c>
      <c r="G5" s="726"/>
      <c r="H5" s="726"/>
      <c r="I5" s="726"/>
      <c r="J5" s="726"/>
      <c r="K5" s="726"/>
      <c r="L5" s="726"/>
      <c r="M5" s="726"/>
      <c r="N5" s="726"/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26"/>
      <c r="AA5" s="726"/>
      <c r="AB5" s="726"/>
      <c r="AC5" s="726"/>
      <c r="AD5" s="726"/>
      <c r="AE5" s="726"/>
      <c r="AF5" s="726"/>
      <c r="AG5" s="726"/>
      <c r="AH5" s="726"/>
      <c r="AI5" s="726"/>
      <c r="AJ5" s="726"/>
      <c r="AK5" s="726"/>
      <c r="AL5" s="726"/>
      <c r="AM5" s="726"/>
      <c r="AN5" s="726"/>
      <c r="AO5" s="726"/>
      <c r="AP5" s="726"/>
      <c r="AQ5" s="726"/>
      <c r="AR5" s="726"/>
      <c r="AS5" s="726"/>
      <c r="AT5" s="726"/>
      <c r="AU5" s="726"/>
      <c r="AV5" s="726"/>
      <c r="AW5" s="726"/>
      <c r="AX5" s="726"/>
      <c r="AY5" s="726"/>
      <c r="AZ5" s="726"/>
      <c r="BA5" s="726"/>
      <c r="BB5" s="726"/>
      <c r="BC5" s="726"/>
      <c r="BD5" s="726"/>
      <c r="BE5" s="726"/>
      <c r="BF5" s="727"/>
      <c r="BG5" s="166"/>
      <c r="BH5" s="166"/>
      <c r="BI5" s="166"/>
      <c r="BJ5" s="166"/>
      <c r="BK5" s="166"/>
    </row>
    <row r="6" spans="3:63" ht="17.100000000000001" customHeight="1">
      <c r="C6" s="166"/>
      <c r="D6" s="166"/>
      <c r="E6" s="166"/>
      <c r="F6" s="714" t="s">
        <v>149</v>
      </c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5"/>
      <c r="AF6" s="715"/>
      <c r="AG6" s="715"/>
      <c r="AH6" s="715"/>
      <c r="AI6" s="715"/>
      <c r="AJ6" s="715"/>
      <c r="AK6" s="715"/>
      <c r="AL6" s="715"/>
      <c r="AM6" s="715"/>
      <c r="AN6" s="715"/>
      <c r="AO6" s="715"/>
      <c r="AP6" s="715"/>
      <c r="AQ6" s="715"/>
      <c r="AR6" s="715"/>
      <c r="AS6" s="715"/>
      <c r="AT6" s="715"/>
      <c r="AU6" s="715"/>
      <c r="AV6" s="715"/>
      <c r="AW6" s="715"/>
      <c r="AX6" s="715"/>
      <c r="AY6" s="715"/>
      <c r="AZ6" s="715"/>
      <c r="BA6" s="715"/>
      <c r="BB6" s="715"/>
      <c r="BC6" s="715"/>
      <c r="BD6" s="715"/>
      <c r="BE6" s="715"/>
      <c r="BF6" s="716"/>
      <c r="BG6" s="166"/>
      <c r="BH6" s="166"/>
      <c r="BI6" s="166"/>
      <c r="BJ6" s="166"/>
      <c r="BK6" s="166"/>
    </row>
    <row r="7" spans="3:63" ht="17.100000000000001" customHeight="1">
      <c r="C7" s="166"/>
      <c r="D7" s="166"/>
      <c r="E7" s="166"/>
      <c r="F7" s="714" t="s">
        <v>147</v>
      </c>
      <c r="G7" s="715"/>
      <c r="H7" s="715"/>
      <c r="I7" s="715"/>
      <c r="J7" s="715"/>
      <c r="K7" s="715"/>
      <c r="L7" s="715"/>
      <c r="M7" s="715"/>
      <c r="N7" s="715"/>
      <c r="O7" s="715"/>
      <c r="P7" s="715"/>
      <c r="Q7" s="715"/>
      <c r="R7" s="715"/>
      <c r="S7" s="715"/>
      <c r="T7" s="715"/>
      <c r="U7" s="715"/>
      <c r="V7" s="715"/>
      <c r="W7" s="715"/>
      <c r="X7" s="715"/>
      <c r="Y7" s="715"/>
      <c r="Z7" s="715"/>
      <c r="AA7" s="715"/>
      <c r="AB7" s="715"/>
      <c r="AC7" s="715"/>
      <c r="AD7" s="715"/>
      <c r="AE7" s="715"/>
      <c r="AF7" s="715"/>
      <c r="AG7" s="715"/>
      <c r="AH7" s="715"/>
      <c r="AI7" s="715"/>
      <c r="AJ7" s="715"/>
      <c r="AK7" s="715"/>
      <c r="AL7" s="715"/>
      <c r="AM7" s="715"/>
      <c r="AN7" s="715"/>
      <c r="AO7" s="715"/>
      <c r="AP7" s="715"/>
      <c r="AQ7" s="715"/>
      <c r="AR7" s="715"/>
      <c r="AS7" s="715"/>
      <c r="AT7" s="715"/>
      <c r="AU7" s="715"/>
      <c r="AV7" s="715"/>
      <c r="AW7" s="715"/>
      <c r="AX7" s="715"/>
      <c r="AY7" s="715"/>
      <c r="AZ7" s="715"/>
      <c r="BA7" s="715"/>
      <c r="BB7" s="715"/>
      <c r="BC7" s="715"/>
      <c r="BD7" s="715"/>
      <c r="BE7" s="715"/>
      <c r="BF7" s="170"/>
      <c r="BG7" s="166"/>
      <c r="BH7" s="166"/>
      <c r="BI7" s="166"/>
      <c r="BJ7" s="166"/>
      <c r="BK7" s="166"/>
    </row>
    <row r="8" spans="3:63" ht="17.100000000000001" customHeight="1">
      <c r="C8" s="166"/>
      <c r="D8" s="166"/>
      <c r="E8" s="166"/>
      <c r="F8" s="633" t="s">
        <v>148</v>
      </c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634"/>
      <c r="AJ8" s="634"/>
      <c r="AK8" s="634"/>
      <c r="AL8" s="634"/>
      <c r="AM8" s="634"/>
      <c r="AN8" s="634"/>
      <c r="AO8" s="634"/>
      <c r="AP8" s="634"/>
      <c r="AQ8" s="634"/>
      <c r="AR8" s="634"/>
      <c r="AS8" s="634"/>
      <c r="AT8" s="634"/>
      <c r="AU8" s="634"/>
      <c r="AV8" s="634"/>
      <c r="AW8" s="634"/>
      <c r="AX8" s="634"/>
      <c r="AY8" s="634"/>
      <c r="AZ8" s="634"/>
      <c r="BA8" s="634"/>
      <c r="BB8" s="634"/>
      <c r="BC8" s="634"/>
      <c r="BD8" s="634"/>
      <c r="BE8" s="634"/>
      <c r="BF8" s="696"/>
      <c r="BG8" s="166"/>
      <c r="BH8" s="166"/>
      <c r="BI8" s="166"/>
      <c r="BJ8" s="166"/>
      <c r="BK8" s="166"/>
    </row>
    <row r="9" spans="3:63" ht="24.75" customHeight="1"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</row>
    <row r="10" spans="3:63" ht="17.100000000000001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732" t="s">
        <v>48</v>
      </c>
      <c r="N10" s="733"/>
      <c r="O10" s="733"/>
      <c r="P10" s="733"/>
      <c r="Q10" s="733"/>
      <c r="R10" s="733"/>
      <c r="S10" s="733"/>
      <c r="T10" s="733"/>
      <c r="U10" s="733"/>
      <c r="V10" s="733"/>
      <c r="W10" s="733"/>
      <c r="X10" s="733"/>
      <c r="Y10" s="733"/>
      <c r="Z10" s="733"/>
      <c r="AA10" s="733"/>
      <c r="AB10" s="733"/>
      <c r="AC10" s="733"/>
      <c r="AD10" s="733"/>
      <c r="AE10" s="733"/>
      <c r="AF10" s="733"/>
      <c r="AG10" s="733"/>
      <c r="AH10" s="733"/>
      <c r="AI10" s="733"/>
      <c r="AJ10" s="733"/>
      <c r="AK10" s="733"/>
      <c r="AL10" s="733"/>
      <c r="AM10" s="733"/>
      <c r="AN10" s="733"/>
      <c r="AO10" s="733"/>
      <c r="AP10" s="733"/>
      <c r="AQ10" s="733"/>
      <c r="AR10" s="733"/>
      <c r="AS10" s="733"/>
      <c r="AT10" s="733"/>
      <c r="AU10" s="733"/>
      <c r="AV10" s="733"/>
      <c r="AW10" s="733"/>
      <c r="AX10" s="733"/>
      <c r="AY10" s="733"/>
      <c r="AZ10" s="734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</row>
    <row r="11" spans="3:63" ht="17.100000000000001" customHeight="1"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703" t="s">
        <v>49</v>
      </c>
      <c r="N11" s="704"/>
      <c r="O11" s="704"/>
      <c r="P11" s="704"/>
      <c r="Q11" s="704"/>
      <c r="R11" s="704"/>
      <c r="S11" s="704"/>
      <c r="T11" s="704"/>
      <c r="U11" s="704"/>
      <c r="V11" s="704"/>
      <c r="W11" s="704"/>
      <c r="X11" s="704"/>
      <c r="Y11" s="704"/>
      <c r="Z11" s="704"/>
      <c r="AA11" s="704"/>
      <c r="AB11" s="704"/>
      <c r="AC11" s="704"/>
      <c r="AD11" s="704"/>
      <c r="AE11" s="704"/>
      <c r="AF11" s="704"/>
      <c r="AG11" s="704"/>
      <c r="AH11" s="704"/>
      <c r="AI11" s="704"/>
      <c r="AJ11" s="704"/>
      <c r="AK11" s="704"/>
      <c r="AL11" s="704"/>
      <c r="AM11" s="704"/>
      <c r="AN11" s="704"/>
      <c r="AO11" s="704"/>
      <c r="AP11" s="704"/>
      <c r="AQ11" s="704"/>
      <c r="AR11" s="704"/>
      <c r="AS11" s="704"/>
      <c r="AT11" s="704"/>
      <c r="AU11" s="704"/>
      <c r="AV11" s="704"/>
      <c r="AW11" s="704"/>
      <c r="AX11" s="704"/>
      <c r="AY11" s="704"/>
      <c r="AZ11" s="705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</row>
    <row r="12" spans="3:63" ht="17.100000000000001" customHeight="1"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714" t="s">
        <v>398</v>
      </c>
      <c r="N12" s="715"/>
      <c r="O12" s="715"/>
      <c r="P12" s="715"/>
      <c r="Q12" s="715"/>
      <c r="R12" s="715"/>
      <c r="S12" s="715"/>
      <c r="T12" s="715"/>
      <c r="U12" s="715"/>
      <c r="V12" s="715"/>
      <c r="W12" s="715"/>
      <c r="X12" s="715"/>
      <c r="Y12" s="715"/>
      <c r="Z12" s="715"/>
      <c r="AA12" s="715"/>
      <c r="AB12" s="715"/>
      <c r="AC12" s="715"/>
      <c r="AD12" s="715"/>
      <c r="AE12" s="715"/>
      <c r="AF12" s="715"/>
      <c r="AG12" s="715"/>
      <c r="AH12" s="715"/>
      <c r="AI12" s="715"/>
      <c r="AJ12" s="715"/>
      <c r="AK12" s="715"/>
      <c r="AL12" s="715"/>
      <c r="AM12" s="715"/>
      <c r="AN12" s="715"/>
      <c r="AO12" s="715"/>
      <c r="AP12" s="715"/>
      <c r="AQ12" s="715"/>
      <c r="AR12" s="715"/>
      <c r="AS12" s="715"/>
      <c r="AT12" s="715"/>
      <c r="AU12" s="715"/>
      <c r="AV12" s="715"/>
      <c r="AW12" s="715"/>
      <c r="AX12" s="715"/>
      <c r="AY12" s="715"/>
      <c r="AZ12" s="71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</row>
    <row r="13" spans="3:63" ht="17.100000000000001" customHeight="1"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718" t="s">
        <v>50</v>
      </c>
      <c r="N13" s="719"/>
      <c r="O13" s="719"/>
      <c r="P13" s="719"/>
      <c r="Q13" s="719"/>
      <c r="R13" s="719"/>
      <c r="S13" s="719"/>
      <c r="T13" s="719"/>
      <c r="U13" s="719"/>
      <c r="V13" s="719"/>
      <c r="W13" s="719"/>
      <c r="X13" s="719"/>
      <c r="Y13" s="719"/>
      <c r="Z13" s="719"/>
      <c r="AA13" s="719"/>
      <c r="AB13" s="719"/>
      <c r="AC13" s="719"/>
      <c r="AD13" s="719"/>
      <c r="AE13" s="719"/>
      <c r="AF13" s="719"/>
      <c r="AG13" s="719"/>
      <c r="AH13" s="719"/>
      <c r="AI13" s="719"/>
      <c r="AJ13" s="719"/>
      <c r="AK13" s="719"/>
      <c r="AL13" s="719"/>
      <c r="AM13" s="719"/>
      <c r="AN13" s="719"/>
      <c r="AO13" s="719"/>
      <c r="AP13" s="719"/>
      <c r="AQ13" s="719"/>
      <c r="AR13" s="719"/>
      <c r="AS13" s="719"/>
      <c r="AT13" s="719"/>
      <c r="AU13" s="719"/>
      <c r="AV13" s="719"/>
      <c r="AW13" s="719"/>
      <c r="AX13" s="719"/>
      <c r="AY13" s="719"/>
      <c r="AZ13" s="720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</row>
    <row r="14" spans="3:63" ht="26.25" customHeight="1"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</row>
    <row r="15" spans="3:63" ht="26.25" customHeight="1">
      <c r="C15" s="680" t="s">
        <v>51</v>
      </c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0" t="s">
        <v>52</v>
      </c>
      <c r="AL15" s="681"/>
      <c r="AM15" s="681"/>
      <c r="AN15" s="681"/>
      <c r="AO15" s="681"/>
      <c r="AP15" s="681"/>
      <c r="AQ15" s="681"/>
      <c r="AR15" s="682"/>
      <c r="AS15" s="166"/>
      <c r="AT15" s="166"/>
      <c r="AU15" s="166"/>
      <c r="AV15" s="166"/>
      <c r="AW15" s="174"/>
      <c r="AX15" s="175"/>
      <c r="AY15" s="175"/>
      <c r="AZ15" s="175"/>
      <c r="BA15" s="176" t="s">
        <v>205</v>
      </c>
      <c r="BB15" s="176"/>
      <c r="BC15" s="176"/>
      <c r="BD15" s="176"/>
      <c r="BE15" s="176"/>
      <c r="BF15" s="176"/>
      <c r="BG15" s="177"/>
      <c r="BH15" s="173"/>
      <c r="BI15" s="173"/>
      <c r="BJ15" s="173"/>
      <c r="BK15" s="173"/>
    </row>
    <row r="16" spans="3:63" ht="17.100000000000001" customHeight="1">
      <c r="AH16" s="179"/>
      <c r="AI16" s="179"/>
      <c r="AJ16" s="179"/>
      <c r="AK16" s="674" t="s">
        <v>53</v>
      </c>
      <c r="AL16" s="675"/>
      <c r="AM16" s="675"/>
      <c r="AN16" s="675"/>
      <c r="AO16" s="675"/>
      <c r="AP16" s="675"/>
      <c r="AQ16" s="675"/>
      <c r="AR16" s="728"/>
      <c r="AS16" s="166"/>
      <c r="AT16" s="166"/>
      <c r="AU16" s="166"/>
      <c r="AV16" s="166"/>
      <c r="AW16" s="166"/>
      <c r="AX16" s="166"/>
      <c r="AY16" s="675" t="s">
        <v>262</v>
      </c>
      <c r="AZ16" s="675"/>
      <c r="BA16" s="675"/>
      <c r="BB16" s="675"/>
      <c r="BC16" s="675"/>
      <c r="BD16" s="675"/>
      <c r="BE16" s="180"/>
      <c r="BF16" s="180"/>
      <c r="BG16" s="180"/>
      <c r="BH16" s="180"/>
      <c r="BI16" s="180"/>
      <c r="BJ16" s="180"/>
      <c r="BK16" s="180"/>
    </row>
    <row r="17" spans="3:63" ht="17.100000000000001" customHeight="1">
      <c r="AH17" s="182"/>
      <c r="AI17" s="182"/>
      <c r="AJ17" s="182"/>
      <c r="AK17" s="671" t="s">
        <v>54</v>
      </c>
      <c r="AL17" s="672"/>
      <c r="AM17" s="672"/>
      <c r="AN17" s="672"/>
      <c r="AO17" s="672"/>
      <c r="AP17" s="672"/>
      <c r="AQ17" s="672"/>
      <c r="AR17" s="673"/>
      <c r="AS17" s="166"/>
      <c r="AT17" s="166"/>
      <c r="AU17" s="166"/>
      <c r="AV17" s="166"/>
      <c r="AW17" s="166"/>
      <c r="AX17" s="712" t="s">
        <v>263</v>
      </c>
      <c r="AY17" s="712"/>
      <c r="AZ17" s="712"/>
      <c r="BA17" s="712"/>
      <c r="BB17" s="712"/>
      <c r="BC17" s="712"/>
      <c r="BD17" s="712"/>
      <c r="BE17" s="712"/>
      <c r="BF17" s="712"/>
      <c r="BG17" s="184"/>
      <c r="BH17" s="184"/>
      <c r="BI17" s="184"/>
      <c r="BJ17" s="184"/>
      <c r="BK17" s="184"/>
    </row>
    <row r="18" spans="3:63" ht="17.100000000000001" customHeight="1">
      <c r="AH18" s="182"/>
      <c r="AI18" s="182"/>
      <c r="AJ18" s="182"/>
      <c r="AK18" s="671" t="s">
        <v>55</v>
      </c>
      <c r="AL18" s="672"/>
      <c r="AM18" s="672"/>
      <c r="AN18" s="672"/>
      <c r="AO18" s="672"/>
      <c r="AP18" s="672"/>
      <c r="AQ18" s="672"/>
      <c r="AR18" s="673"/>
      <c r="AS18" s="185"/>
      <c r="AT18" s="185"/>
      <c r="AU18" s="185"/>
      <c r="AV18" s="185"/>
      <c r="AW18" s="185"/>
      <c r="AX18" s="185"/>
      <c r="AY18" s="185"/>
      <c r="AZ18" s="185"/>
      <c r="BA18" s="184" t="s">
        <v>295</v>
      </c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</row>
    <row r="19" spans="3:63" ht="17.100000000000001" customHeight="1">
      <c r="AH19" s="182"/>
      <c r="AI19" s="182"/>
      <c r="AJ19" s="182"/>
      <c r="AK19" s="186"/>
      <c r="AL19" s="187"/>
      <c r="AM19" s="187"/>
      <c r="AN19" s="187"/>
      <c r="AO19" s="187"/>
      <c r="AP19" s="187"/>
      <c r="AQ19" s="187"/>
      <c r="AR19" s="188"/>
      <c r="AS19" s="183"/>
      <c r="AT19" s="180"/>
      <c r="AU19" s="180"/>
      <c r="AV19" s="180"/>
      <c r="AW19" s="180"/>
      <c r="AX19" s="672" t="s">
        <v>264</v>
      </c>
      <c r="AY19" s="672"/>
      <c r="AZ19" s="672"/>
      <c r="BA19" s="672"/>
      <c r="BB19" s="672"/>
      <c r="BC19" s="672"/>
      <c r="BD19" s="672"/>
      <c r="BE19" s="672"/>
      <c r="BF19" s="672"/>
      <c r="BG19" s="189"/>
      <c r="BH19" s="189"/>
      <c r="BI19" s="189"/>
      <c r="BJ19" s="189"/>
      <c r="BK19" s="189"/>
    </row>
    <row r="20" spans="3:63" ht="17.100000000000001" customHeight="1">
      <c r="AH20" s="182"/>
      <c r="AI20" s="182"/>
      <c r="AJ20" s="182"/>
      <c r="AK20" s="186"/>
      <c r="AL20" s="187"/>
      <c r="AM20" s="187"/>
      <c r="AN20" s="187"/>
      <c r="AO20" s="187"/>
      <c r="AP20" s="187"/>
      <c r="AQ20" s="187"/>
      <c r="AR20" s="188"/>
      <c r="AS20" s="180"/>
      <c r="AT20" s="180"/>
      <c r="AU20" s="180"/>
      <c r="AV20" s="180"/>
      <c r="AW20" s="180"/>
      <c r="AX20" s="180"/>
      <c r="AY20" s="672" t="s">
        <v>265</v>
      </c>
      <c r="AZ20" s="672"/>
      <c r="BA20" s="672"/>
      <c r="BB20" s="672"/>
      <c r="BC20" s="672"/>
      <c r="BD20" s="672"/>
      <c r="BE20" s="184"/>
      <c r="BF20" s="184"/>
      <c r="BG20" s="184"/>
      <c r="BH20" s="184"/>
      <c r="BI20" s="184"/>
      <c r="BJ20" s="184"/>
      <c r="BK20" s="184"/>
    </row>
    <row r="21" spans="3:63" ht="17.100000000000001" customHeight="1">
      <c r="AH21" s="182"/>
      <c r="AI21" s="182"/>
      <c r="AJ21" s="182"/>
      <c r="AK21" s="186"/>
      <c r="AL21" s="187"/>
      <c r="AM21" s="187"/>
      <c r="AN21" s="187"/>
      <c r="AO21" s="187"/>
      <c r="AP21" s="187"/>
      <c r="AQ21" s="187"/>
      <c r="AR21" s="188"/>
      <c r="AS21" s="180"/>
      <c r="AT21" s="180"/>
      <c r="AU21" s="180"/>
      <c r="AV21" s="180"/>
      <c r="AW21" s="180"/>
      <c r="AX21" s="180"/>
      <c r="AY21" s="713" t="s">
        <v>266</v>
      </c>
      <c r="AZ21" s="713"/>
      <c r="BA21" s="713"/>
      <c r="BB21" s="713"/>
      <c r="BC21" s="713"/>
      <c r="BD21" s="713"/>
      <c r="BE21" s="713"/>
      <c r="BF21" s="713"/>
      <c r="BG21" s="184"/>
      <c r="BH21" s="184"/>
      <c r="BI21" s="184"/>
      <c r="BJ21" s="184"/>
      <c r="BK21" s="184"/>
    </row>
    <row r="22" spans="3:63" ht="17.100000000000001" customHeight="1">
      <c r="AH22" s="190"/>
      <c r="AI22" s="190"/>
      <c r="AJ22" s="190"/>
      <c r="AK22" s="191"/>
      <c r="AL22" s="192"/>
      <c r="AM22" s="192"/>
      <c r="AN22" s="192"/>
      <c r="AO22" s="192"/>
      <c r="AP22" s="192"/>
      <c r="AQ22" s="192"/>
      <c r="AR22" s="193"/>
      <c r="AS22" s="180"/>
      <c r="AT22" s="180"/>
      <c r="AU22" s="180"/>
      <c r="AV22" s="180"/>
      <c r="AW22" s="180"/>
      <c r="AX22" s="180"/>
      <c r="AY22" s="167"/>
      <c r="AZ22" s="168"/>
      <c r="BA22" s="175"/>
      <c r="BB22" s="176" t="s">
        <v>384</v>
      </c>
      <c r="BC22" s="176"/>
      <c r="BD22" s="176"/>
      <c r="BE22" s="176"/>
      <c r="BF22" s="177"/>
      <c r="BG22" s="173"/>
      <c r="BH22" s="173"/>
      <c r="BI22" s="173"/>
      <c r="BJ22" s="166"/>
      <c r="BK22" s="166"/>
    </row>
    <row r="23" spans="3:63" ht="27" customHeight="1"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</row>
    <row r="24" spans="3:63" ht="17.100000000000001" customHeight="1">
      <c r="C24" s="729" t="s">
        <v>397</v>
      </c>
      <c r="D24" s="606"/>
      <c r="E24" s="606"/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06"/>
      <c r="AH24" s="606"/>
      <c r="AI24" s="606"/>
      <c r="AJ24" s="606"/>
      <c r="AK24" s="606"/>
      <c r="AL24" s="606"/>
      <c r="AM24" s="606"/>
      <c r="AN24" s="606"/>
      <c r="AO24" s="606"/>
      <c r="AP24" s="606"/>
      <c r="AQ24" s="606"/>
      <c r="AR24" s="606"/>
      <c r="AS24" s="606"/>
      <c r="AT24" s="606"/>
      <c r="AU24" s="606"/>
      <c r="AV24" s="606"/>
      <c r="AW24" s="606"/>
      <c r="AX24" s="606"/>
      <c r="AY24" s="606"/>
      <c r="AZ24" s="606"/>
      <c r="BA24" s="606"/>
      <c r="BB24" s="606"/>
      <c r="BC24" s="606"/>
      <c r="BD24" s="606"/>
      <c r="BE24" s="606"/>
      <c r="BF24" s="606"/>
      <c r="BG24" s="606"/>
      <c r="BH24" s="606"/>
      <c r="BI24" s="606"/>
      <c r="BJ24" s="730"/>
      <c r="BK24" s="182"/>
    </row>
    <row r="25" spans="3:63" ht="17.100000000000001" customHeight="1">
      <c r="C25" s="574" t="s">
        <v>385</v>
      </c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575"/>
      <c r="AK25" s="575"/>
      <c r="AL25" s="575"/>
      <c r="AM25" s="575"/>
      <c r="AN25" s="575"/>
      <c r="AO25" s="575"/>
      <c r="AP25" s="575"/>
      <c r="AQ25" s="575"/>
      <c r="AR25" s="575"/>
      <c r="AS25" s="575"/>
      <c r="AT25" s="575"/>
      <c r="AU25" s="575"/>
      <c r="AV25" s="575"/>
      <c r="AW25" s="575"/>
      <c r="AX25" s="575"/>
      <c r="AY25" s="575"/>
      <c r="AZ25" s="575"/>
      <c r="BA25" s="575"/>
      <c r="BB25" s="575"/>
      <c r="BC25" s="575"/>
      <c r="BD25" s="575"/>
      <c r="BE25" s="575"/>
      <c r="BF25" s="575"/>
      <c r="BG25" s="575"/>
      <c r="BH25" s="575"/>
      <c r="BI25" s="575"/>
      <c r="BJ25" s="576"/>
      <c r="BK25" s="182"/>
    </row>
    <row r="26" spans="3:63" s="78" customFormat="1" ht="29.25" customHeight="1">
      <c r="C26" s="706" t="s">
        <v>56</v>
      </c>
      <c r="D26" s="707"/>
      <c r="E26" s="707"/>
      <c r="F26" s="707"/>
      <c r="G26" s="707"/>
      <c r="H26" s="707"/>
      <c r="I26" s="708"/>
      <c r="J26" s="735" t="s">
        <v>268</v>
      </c>
      <c r="K26" s="736"/>
      <c r="L26" s="736"/>
      <c r="M26" s="736"/>
      <c r="N26" s="736"/>
      <c r="O26" s="736"/>
      <c r="P26" s="736"/>
      <c r="Q26" s="736"/>
      <c r="R26" s="736"/>
      <c r="S26" s="736"/>
      <c r="T26" s="736"/>
      <c r="U26" s="736"/>
      <c r="V26" s="736"/>
      <c r="W26" s="736"/>
      <c r="X26" s="736"/>
      <c r="Y26" s="736"/>
      <c r="Z26" s="736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36"/>
      <c r="AL26" s="736"/>
      <c r="AM26" s="736"/>
      <c r="AN26" s="736"/>
      <c r="AO26" s="733"/>
      <c r="AP26" s="733"/>
      <c r="AQ26" s="733"/>
      <c r="AR26" s="733"/>
      <c r="AS26" s="733"/>
      <c r="AT26" s="733"/>
      <c r="AU26" s="733"/>
      <c r="AV26" s="733"/>
      <c r="AW26" s="733"/>
      <c r="AX26" s="733"/>
      <c r="AY26" s="733"/>
      <c r="AZ26" s="733"/>
      <c r="BA26" s="733"/>
      <c r="BB26" s="733"/>
      <c r="BC26" s="733"/>
      <c r="BD26" s="733"/>
      <c r="BE26" s="733"/>
      <c r="BF26" s="733"/>
      <c r="BG26" s="733"/>
      <c r="BH26" s="733"/>
      <c r="BI26" s="733"/>
      <c r="BJ26" s="737"/>
      <c r="BK26" s="173"/>
    </row>
    <row r="27" spans="3:63" s="78" customFormat="1" ht="17.100000000000001" customHeight="1">
      <c r="C27" s="709"/>
      <c r="D27" s="710"/>
      <c r="E27" s="710"/>
      <c r="F27" s="710"/>
      <c r="G27" s="710"/>
      <c r="H27" s="710"/>
      <c r="I27" s="711"/>
      <c r="J27" s="674" t="s">
        <v>57</v>
      </c>
      <c r="K27" s="675"/>
      <c r="L27" s="675"/>
      <c r="M27" s="675"/>
      <c r="N27" s="675"/>
      <c r="O27" s="675"/>
      <c r="P27" s="675"/>
      <c r="Q27" s="675"/>
      <c r="R27" s="675"/>
      <c r="S27" s="675"/>
      <c r="T27" s="675"/>
      <c r="U27" s="675"/>
      <c r="V27" s="675"/>
      <c r="W27" s="728"/>
      <c r="X27" s="674"/>
      <c r="Y27" s="675"/>
      <c r="Z27" s="675"/>
      <c r="AA27" s="675"/>
      <c r="AB27" s="675"/>
      <c r="AC27" s="675"/>
      <c r="AD27" s="675"/>
      <c r="AE27" s="675"/>
      <c r="AF27" s="675"/>
      <c r="AG27" s="675"/>
      <c r="AH27" s="675"/>
      <c r="AI27" s="675"/>
      <c r="AJ27" s="675"/>
      <c r="AK27" s="675"/>
      <c r="AL27" s="675"/>
      <c r="AM27" s="675"/>
      <c r="AN27" s="675"/>
      <c r="AO27" s="272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273"/>
      <c r="BJ27" s="180"/>
      <c r="BK27" s="180"/>
    </row>
    <row r="28" spans="3:63" s="78" customFormat="1" ht="17.100000000000001" customHeight="1">
      <c r="C28" s="709"/>
      <c r="D28" s="710"/>
      <c r="E28" s="710"/>
      <c r="F28" s="710"/>
      <c r="G28" s="710"/>
      <c r="H28" s="710"/>
      <c r="I28" s="711"/>
      <c r="J28" s="671" t="s">
        <v>267</v>
      </c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3"/>
      <c r="X28" s="671"/>
      <c r="Y28" s="672"/>
      <c r="Z28" s="672"/>
      <c r="AA28" s="672"/>
      <c r="AB28" s="672"/>
      <c r="AC28" s="672"/>
      <c r="AD28" s="672"/>
      <c r="AE28" s="672"/>
      <c r="AF28" s="672"/>
      <c r="AG28" s="672"/>
      <c r="AH28" s="672"/>
      <c r="AI28" s="672"/>
      <c r="AJ28" s="672"/>
      <c r="AK28" s="672"/>
      <c r="AL28" s="672"/>
      <c r="AM28" s="672"/>
      <c r="AN28" s="672"/>
      <c r="AO28" s="274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75"/>
      <c r="BJ28" s="180"/>
      <c r="BK28" s="180"/>
    </row>
    <row r="29" spans="3:63" s="78" customFormat="1" ht="17.100000000000001" customHeight="1">
      <c r="C29" s="731">
        <v>1</v>
      </c>
      <c r="D29" s="731"/>
      <c r="E29" s="731"/>
      <c r="F29" s="731"/>
      <c r="G29" s="731"/>
      <c r="H29" s="731"/>
      <c r="I29" s="731"/>
      <c r="J29" s="680">
        <v>2</v>
      </c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2"/>
      <c r="X29" s="680">
        <v>3</v>
      </c>
      <c r="Y29" s="681"/>
      <c r="Z29" s="681"/>
      <c r="AA29" s="681"/>
      <c r="AB29" s="681"/>
      <c r="AC29" s="681"/>
      <c r="AD29" s="681"/>
      <c r="AE29" s="681"/>
      <c r="AF29" s="681"/>
      <c r="AG29" s="681"/>
      <c r="AH29" s="681"/>
      <c r="AI29" s="681"/>
      <c r="AJ29" s="681"/>
      <c r="AK29" s="681"/>
      <c r="AL29" s="681"/>
      <c r="AM29" s="681"/>
      <c r="AN29" s="681"/>
      <c r="AO29" s="680">
        <v>4</v>
      </c>
      <c r="AP29" s="681"/>
      <c r="AQ29" s="681"/>
      <c r="AR29" s="681"/>
      <c r="AS29" s="681"/>
      <c r="AT29" s="681"/>
      <c r="AU29" s="681"/>
      <c r="AV29" s="681"/>
      <c r="AW29" s="681"/>
      <c r="AX29" s="681"/>
      <c r="AY29" s="681"/>
      <c r="AZ29" s="681"/>
      <c r="BA29" s="681"/>
      <c r="BB29" s="681"/>
      <c r="BC29" s="681"/>
      <c r="BD29" s="681"/>
      <c r="BE29" s="681"/>
      <c r="BF29" s="681"/>
      <c r="BG29" s="681"/>
      <c r="BH29" s="681"/>
      <c r="BI29" s="682"/>
      <c r="BJ29" s="180"/>
      <c r="BK29" s="180"/>
    </row>
    <row r="30" spans="3:63" s="78" customFormat="1" ht="17.100000000000001" customHeight="1">
      <c r="C30" s="743" t="s">
        <v>58</v>
      </c>
      <c r="D30" s="743"/>
      <c r="E30" s="743"/>
      <c r="F30" s="743"/>
      <c r="G30" s="743"/>
      <c r="H30" s="743"/>
      <c r="I30" s="743"/>
      <c r="J30" s="680">
        <v>76685911</v>
      </c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2"/>
      <c r="X30" s="680"/>
      <c r="Y30" s="681"/>
      <c r="Z30" s="681"/>
      <c r="AA30" s="681"/>
      <c r="AB30" s="681"/>
      <c r="AC30" s="681"/>
      <c r="AD30" s="681"/>
      <c r="AE30" s="681"/>
      <c r="AF30" s="681"/>
      <c r="AG30" s="681"/>
      <c r="AH30" s="681"/>
      <c r="AI30" s="681"/>
      <c r="AJ30" s="681"/>
      <c r="AK30" s="681"/>
      <c r="AL30" s="681"/>
      <c r="AM30" s="681"/>
      <c r="AN30" s="681"/>
      <c r="AO30" s="680"/>
      <c r="AP30" s="681"/>
      <c r="AQ30" s="681"/>
      <c r="AR30" s="681"/>
      <c r="AS30" s="681"/>
      <c r="AT30" s="681"/>
      <c r="AU30" s="681"/>
      <c r="AV30" s="681"/>
      <c r="AW30" s="681"/>
      <c r="AX30" s="681"/>
      <c r="AY30" s="681"/>
      <c r="AZ30" s="681"/>
      <c r="BA30" s="681"/>
      <c r="BB30" s="681"/>
      <c r="BC30" s="681"/>
      <c r="BD30" s="681"/>
      <c r="BE30" s="681"/>
      <c r="BF30" s="681"/>
      <c r="BG30" s="681"/>
      <c r="BH30" s="681"/>
      <c r="BI30" s="682"/>
      <c r="BJ30" s="180"/>
      <c r="BK30" s="180"/>
    </row>
    <row r="31" spans="3:63" ht="41.25" customHeight="1">
      <c r="C31" s="786" t="s">
        <v>310</v>
      </c>
      <c r="D31" s="786"/>
      <c r="E31" s="786"/>
      <c r="F31" s="786"/>
      <c r="G31" s="786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786"/>
      <c r="X31" s="786"/>
      <c r="Y31" s="786"/>
      <c r="Z31" s="786"/>
      <c r="AA31" s="786"/>
      <c r="AB31" s="786"/>
      <c r="AC31" s="786"/>
      <c r="AD31" s="786"/>
      <c r="AE31" s="786"/>
      <c r="AF31" s="786"/>
      <c r="AG31" s="786"/>
      <c r="AH31" s="786"/>
      <c r="AI31" s="786"/>
      <c r="AJ31" s="786"/>
      <c r="AK31" s="786"/>
      <c r="AL31" s="786"/>
      <c r="AM31" s="786"/>
      <c r="AN31" s="786"/>
      <c r="AO31" s="786"/>
      <c r="AP31" s="786"/>
      <c r="AQ31" s="786"/>
      <c r="AR31" s="786"/>
      <c r="AS31" s="786"/>
      <c r="AT31" s="786"/>
      <c r="AU31" s="786"/>
      <c r="AV31" s="786"/>
      <c r="AW31" s="786"/>
      <c r="AX31" s="786"/>
      <c r="AY31" s="786"/>
      <c r="AZ31" s="786"/>
      <c r="BA31" s="786"/>
      <c r="BB31" s="786"/>
      <c r="BC31" s="786"/>
      <c r="BD31" s="786"/>
      <c r="BE31" s="786"/>
      <c r="BF31" s="786"/>
      <c r="BG31" s="786"/>
      <c r="BH31" s="786"/>
      <c r="BI31" s="786"/>
      <c r="BJ31" s="786"/>
      <c r="BK31" s="244"/>
    </row>
    <row r="32" spans="3:63" ht="15" customHeight="1"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</row>
    <row r="33" spans="1:70" ht="18" customHeight="1"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634" t="s">
        <v>206</v>
      </c>
      <c r="AG33" s="634"/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34"/>
      <c r="AT33" s="634"/>
      <c r="AU33" s="634"/>
      <c r="AV33" s="634"/>
      <c r="AW33" s="634"/>
      <c r="AX33" s="634"/>
      <c r="AY33" s="634"/>
      <c r="AZ33" s="634"/>
      <c r="BA33" s="634"/>
      <c r="BB33" s="634"/>
      <c r="BC33" s="634"/>
      <c r="BD33" s="634"/>
      <c r="BE33" s="634"/>
      <c r="BF33" s="634"/>
      <c r="BG33" s="634"/>
      <c r="BH33" s="634"/>
      <c r="BI33" s="634"/>
      <c r="BJ33" s="634"/>
      <c r="BK33" s="204"/>
      <c r="BM33" s="508"/>
      <c r="BN33" s="508"/>
      <c r="BO33" s="508"/>
      <c r="BP33" s="508"/>
      <c r="BQ33" s="508"/>
      <c r="BR33" s="508"/>
    </row>
    <row r="34" spans="1:70" ht="17.100000000000001" customHeight="1">
      <c r="C34" s="282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668" t="s">
        <v>59</v>
      </c>
      <c r="Q34" s="669"/>
      <c r="R34" s="540" t="s">
        <v>322</v>
      </c>
      <c r="S34" s="746"/>
      <c r="T34" s="746"/>
      <c r="U34" s="746"/>
      <c r="V34" s="746"/>
      <c r="W34" s="747"/>
      <c r="X34" s="540" t="s">
        <v>323</v>
      </c>
      <c r="Y34" s="541"/>
      <c r="Z34" s="541"/>
      <c r="AA34" s="541"/>
      <c r="AB34" s="542"/>
      <c r="AC34" s="668" t="s">
        <v>154</v>
      </c>
      <c r="AD34" s="701"/>
      <c r="AE34" s="701"/>
      <c r="AF34" s="701"/>
      <c r="AG34" s="701"/>
      <c r="AH34" s="701"/>
      <c r="AI34" s="701"/>
      <c r="AJ34" s="702"/>
      <c r="AK34" s="683" t="s">
        <v>96</v>
      </c>
      <c r="AL34" s="684"/>
      <c r="AM34" s="684"/>
      <c r="AN34" s="684"/>
      <c r="AO34" s="684"/>
      <c r="AP34" s="684"/>
      <c r="AQ34" s="684"/>
      <c r="AR34" s="684"/>
      <c r="AS34" s="684"/>
      <c r="AT34" s="684"/>
      <c r="AU34" s="685"/>
      <c r="AV34" s="668" t="s">
        <v>153</v>
      </c>
      <c r="AW34" s="669"/>
      <c r="AX34" s="669"/>
      <c r="AY34" s="669"/>
      <c r="AZ34" s="669"/>
      <c r="BA34" s="670"/>
      <c r="BB34" s="683" t="s">
        <v>150</v>
      </c>
      <c r="BC34" s="684"/>
      <c r="BD34" s="684"/>
      <c r="BE34" s="684"/>
      <c r="BF34" s="684"/>
      <c r="BG34" s="684"/>
      <c r="BH34" s="684"/>
      <c r="BI34" s="684"/>
      <c r="BJ34" s="684"/>
      <c r="BK34" s="754" t="s">
        <v>296</v>
      </c>
      <c r="BM34" s="508"/>
      <c r="BN34" s="508"/>
      <c r="BO34" s="508"/>
      <c r="BP34" s="508"/>
      <c r="BQ34" s="508"/>
      <c r="BR34" s="508"/>
    </row>
    <row r="35" spans="1:70" ht="17.100000000000001" customHeight="1">
      <c r="C35" s="284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632" t="s">
        <v>208</v>
      </c>
      <c r="Q35" s="608"/>
      <c r="R35" s="748"/>
      <c r="S35" s="749"/>
      <c r="T35" s="749"/>
      <c r="U35" s="749"/>
      <c r="V35" s="749"/>
      <c r="W35" s="750"/>
      <c r="X35" s="543"/>
      <c r="Y35" s="544"/>
      <c r="Z35" s="544"/>
      <c r="AA35" s="544"/>
      <c r="AB35" s="545"/>
      <c r="AC35" s="632" t="s">
        <v>261</v>
      </c>
      <c r="AD35" s="738"/>
      <c r="AE35" s="738"/>
      <c r="AF35" s="738"/>
      <c r="AG35" s="738"/>
      <c r="AH35" s="738"/>
      <c r="AI35" s="738"/>
      <c r="AJ35" s="620"/>
      <c r="AK35" s="756" t="s">
        <v>156</v>
      </c>
      <c r="AL35" s="757"/>
      <c r="AM35" s="757"/>
      <c r="AN35" s="757"/>
      <c r="AO35" s="758"/>
      <c r="AP35" s="540" t="s">
        <v>157</v>
      </c>
      <c r="AQ35" s="541"/>
      <c r="AR35" s="541"/>
      <c r="AS35" s="541"/>
      <c r="AT35" s="541"/>
      <c r="AU35" s="542"/>
      <c r="AV35" s="632" t="s">
        <v>158</v>
      </c>
      <c r="AW35" s="608"/>
      <c r="AX35" s="608"/>
      <c r="AY35" s="608"/>
      <c r="AZ35" s="608"/>
      <c r="BA35" s="609"/>
      <c r="BB35" s="668" t="s">
        <v>159</v>
      </c>
      <c r="BC35" s="669"/>
      <c r="BD35" s="669"/>
      <c r="BE35" s="670"/>
      <c r="BF35" s="674" t="s">
        <v>160</v>
      </c>
      <c r="BG35" s="675"/>
      <c r="BH35" s="675"/>
      <c r="BI35" s="675"/>
      <c r="BJ35" s="675"/>
      <c r="BK35" s="755"/>
      <c r="BM35" s="508"/>
      <c r="BN35" s="508"/>
      <c r="BO35" s="508"/>
      <c r="BP35" s="508"/>
      <c r="BQ35" s="508"/>
      <c r="BR35" s="508"/>
    </row>
    <row r="36" spans="1:70" ht="17.100000000000001" customHeight="1">
      <c r="C36" s="285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633"/>
      <c r="Q36" s="634"/>
      <c r="R36" s="751"/>
      <c r="S36" s="752"/>
      <c r="T36" s="752"/>
      <c r="U36" s="752"/>
      <c r="V36" s="752"/>
      <c r="W36" s="753"/>
      <c r="X36" s="546"/>
      <c r="Y36" s="547"/>
      <c r="Z36" s="547"/>
      <c r="AA36" s="547"/>
      <c r="AB36" s="548"/>
      <c r="AC36" s="633" t="s">
        <v>155</v>
      </c>
      <c r="AD36" s="692"/>
      <c r="AE36" s="692"/>
      <c r="AF36" s="692"/>
      <c r="AG36" s="692"/>
      <c r="AH36" s="692"/>
      <c r="AI36" s="692"/>
      <c r="AJ36" s="693"/>
      <c r="AK36" s="759"/>
      <c r="AL36" s="760"/>
      <c r="AM36" s="760"/>
      <c r="AN36" s="760"/>
      <c r="AO36" s="761"/>
      <c r="AP36" s="543"/>
      <c r="AQ36" s="544"/>
      <c r="AR36" s="544"/>
      <c r="AS36" s="544"/>
      <c r="AT36" s="544"/>
      <c r="AU36" s="545"/>
      <c r="AV36" s="546" t="s">
        <v>63</v>
      </c>
      <c r="AW36" s="547"/>
      <c r="AX36" s="547"/>
      <c r="AY36" s="547"/>
      <c r="AZ36" s="547"/>
      <c r="BA36" s="548"/>
      <c r="BB36" s="633" t="s">
        <v>155</v>
      </c>
      <c r="BC36" s="634"/>
      <c r="BD36" s="634"/>
      <c r="BE36" s="696"/>
      <c r="BF36" s="633" t="s">
        <v>64</v>
      </c>
      <c r="BG36" s="634"/>
      <c r="BH36" s="634"/>
      <c r="BI36" s="634"/>
      <c r="BJ36" s="634"/>
      <c r="BK36" s="171" t="s">
        <v>155</v>
      </c>
      <c r="BL36" s="204"/>
      <c r="BN36" s="232"/>
    </row>
    <row r="37" spans="1:70" ht="17.100000000000001" customHeight="1">
      <c r="C37" s="199"/>
      <c r="D37" s="200"/>
      <c r="E37" s="200"/>
      <c r="F37" s="200"/>
      <c r="G37" s="200"/>
      <c r="H37" s="200"/>
      <c r="I37" s="200"/>
      <c r="J37" s="200"/>
      <c r="K37" s="200">
        <v>1</v>
      </c>
      <c r="L37" s="200"/>
      <c r="M37" s="200"/>
      <c r="N37" s="200"/>
      <c r="O37" s="200"/>
      <c r="P37" s="686">
        <v>2</v>
      </c>
      <c r="Q37" s="717"/>
      <c r="R37" s="683">
        <v>3</v>
      </c>
      <c r="S37" s="684"/>
      <c r="T37" s="684"/>
      <c r="U37" s="684"/>
      <c r="V37" s="684"/>
      <c r="W37" s="685"/>
      <c r="X37" s="683">
        <v>4</v>
      </c>
      <c r="Y37" s="684"/>
      <c r="Z37" s="684"/>
      <c r="AA37" s="684"/>
      <c r="AB37" s="685"/>
      <c r="AC37" s="677">
        <v>5</v>
      </c>
      <c r="AD37" s="678"/>
      <c r="AE37" s="678"/>
      <c r="AF37" s="678"/>
      <c r="AG37" s="678"/>
      <c r="AH37" s="678"/>
      <c r="AI37" s="678"/>
      <c r="AJ37" s="679"/>
      <c r="AK37" s="686">
        <v>6</v>
      </c>
      <c r="AL37" s="678"/>
      <c r="AM37" s="678"/>
      <c r="AN37" s="678"/>
      <c r="AO37" s="679"/>
      <c r="AP37" s="686">
        <v>7</v>
      </c>
      <c r="AQ37" s="678"/>
      <c r="AR37" s="678"/>
      <c r="AS37" s="678"/>
      <c r="AT37" s="678"/>
      <c r="AU37" s="679"/>
      <c r="AV37" s="686">
        <v>8</v>
      </c>
      <c r="AW37" s="677"/>
      <c r="AX37" s="677"/>
      <c r="AY37" s="677"/>
      <c r="AZ37" s="677"/>
      <c r="BA37" s="717"/>
      <c r="BB37" s="686">
        <v>9</v>
      </c>
      <c r="BC37" s="678"/>
      <c r="BD37" s="678"/>
      <c r="BE37" s="679"/>
      <c r="BF37" s="762">
        <v>10</v>
      </c>
      <c r="BG37" s="763"/>
      <c r="BH37" s="763"/>
      <c r="BI37" s="763"/>
      <c r="BJ37" s="764"/>
      <c r="BK37" s="253">
        <v>11</v>
      </c>
    </row>
    <row r="38" spans="1:70" ht="17.100000000000001" customHeight="1">
      <c r="C38" s="699" t="s">
        <v>43</v>
      </c>
      <c r="D38" s="700"/>
      <c r="E38" s="700"/>
      <c r="F38" s="700"/>
      <c r="G38" s="197"/>
      <c r="H38" s="197"/>
      <c r="I38" s="197"/>
      <c r="J38" s="197"/>
      <c r="K38" s="197"/>
      <c r="L38" s="197"/>
      <c r="M38" s="197"/>
      <c r="N38" s="197"/>
      <c r="O38" s="197"/>
      <c r="P38" s="676" t="s">
        <v>6</v>
      </c>
      <c r="Q38" s="631"/>
      <c r="R38" s="635">
        <v>6279</v>
      </c>
      <c r="S38" s="635"/>
      <c r="T38" s="635"/>
      <c r="U38" s="635"/>
      <c r="V38" s="635"/>
      <c r="W38" s="635"/>
      <c r="X38" s="654">
        <f>'р 1'!G21</f>
        <v>0</v>
      </c>
      <c r="Y38" s="655"/>
      <c r="Z38" s="655"/>
      <c r="AA38" s="655"/>
      <c r="AB38" s="656"/>
      <c r="AC38" s="636"/>
      <c r="AD38" s="592"/>
      <c r="AE38" s="592"/>
      <c r="AF38" s="592"/>
      <c r="AG38" s="592"/>
      <c r="AH38" s="592"/>
      <c r="AI38" s="592"/>
      <c r="AJ38" s="593"/>
      <c r="AK38" s="660">
        <v>696</v>
      </c>
      <c r="AL38" s="661"/>
      <c r="AM38" s="661"/>
      <c r="AN38" s="661"/>
      <c r="AO38" s="662"/>
      <c r="AP38" s="660">
        <f>'р 1'!AA21</f>
        <v>0</v>
      </c>
      <c r="AQ38" s="661"/>
      <c r="AR38" s="661"/>
      <c r="AS38" s="661"/>
      <c r="AT38" s="661"/>
      <c r="AU38" s="662"/>
      <c r="AV38" s="660">
        <f>'р 1'!AF21</f>
        <v>0</v>
      </c>
      <c r="AW38" s="661"/>
      <c r="AX38" s="661"/>
      <c r="AY38" s="661"/>
      <c r="AZ38" s="661"/>
      <c r="BA38" s="662"/>
      <c r="BB38" s="683"/>
      <c r="BC38" s="684"/>
      <c r="BD38" s="684"/>
      <c r="BE38" s="685"/>
      <c r="BF38" s="683"/>
      <c r="BG38" s="684"/>
      <c r="BH38" s="684"/>
      <c r="BI38" s="684"/>
      <c r="BJ38" s="685"/>
      <c r="BK38" s="201"/>
    </row>
    <row r="39" spans="1:70" ht="17.100000000000001" customHeight="1">
      <c r="C39" s="739" t="s">
        <v>151</v>
      </c>
      <c r="D39" s="740"/>
      <c r="E39" s="740"/>
      <c r="F39" s="740"/>
      <c r="G39" s="740"/>
      <c r="H39" s="740"/>
      <c r="I39" s="740"/>
      <c r="J39" s="740"/>
      <c r="K39" s="197"/>
      <c r="L39" s="197"/>
      <c r="M39" s="197"/>
      <c r="N39" s="197"/>
      <c r="O39" s="197"/>
      <c r="P39" s="595"/>
      <c r="Q39" s="597"/>
      <c r="R39" s="635">
        <v>5975</v>
      </c>
      <c r="S39" s="635"/>
      <c r="T39" s="635"/>
      <c r="U39" s="635"/>
      <c r="V39" s="635"/>
      <c r="W39" s="635"/>
      <c r="X39" s="722">
        <f>'р 1'!J21</f>
        <v>0</v>
      </c>
      <c r="Y39" s="701"/>
      <c r="Z39" s="701"/>
      <c r="AA39" s="701"/>
      <c r="AB39" s="702"/>
      <c r="AC39" s="721"/>
      <c r="AD39" s="592"/>
      <c r="AE39" s="592"/>
      <c r="AF39" s="592"/>
      <c r="AG39" s="592"/>
      <c r="AH39" s="592"/>
      <c r="AI39" s="592"/>
      <c r="AJ39" s="593"/>
      <c r="AK39" s="721"/>
      <c r="AL39" s="592"/>
      <c r="AM39" s="592"/>
      <c r="AN39" s="592"/>
      <c r="AO39" s="593"/>
      <c r="AP39" s="721"/>
      <c r="AQ39" s="592"/>
      <c r="AR39" s="592"/>
      <c r="AS39" s="592"/>
      <c r="AT39" s="592"/>
      <c r="AU39" s="593"/>
      <c r="AV39" s="721"/>
      <c r="AW39" s="592"/>
      <c r="AX39" s="592"/>
      <c r="AY39" s="592"/>
      <c r="AZ39" s="592"/>
      <c r="BA39" s="593"/>
      <c r="BB39" s="668"/>
      <c r="BC39" s="701"/>
      <c r="BD39" s="701"/>
      <c r="BE39" s="702"/>
      <c r="BF39" s="668"/>
      <c r="BG39" s="701"/>
      <c r="BH39" s="701"/>
      <c r="BI39" s="701"/>
      <c r="BJ39" s="702"/>
      <c r="BK39" s="197"/>
    </row>
    <row r="40" spans="1:70" ht="17.100000000000001" customHeight="1">
      <c r="C40" s="697" t="s">
        <v>152</v>
      </c>
      <c r="D40" s="698"/>
      <c r="E40" s="698"/>
      <c r="F40" s="698"/>
      <c r="G40" s="698"/>
      <c r="H40" s="698"/>
      <c r="I40" s="698"/>
      <c r="J40" s="698"/>
      <c r="K40" s="172"/>
      <c r="L40" s="172"/>
      <c r="M40" s="172"/>
      <c r="N40" s="172"/>
      <c r="O40" s="172"/>
      <c r="P40" s="627" t="s">
        <v>12</v>
      </c>
      <c r="Q40" s="629"/>
      <c r="R40" s="635"/>
      <c r="S40" s="635"/>
      <c r="T40" s="635"/>
      <c r="U40" s="635"/>
      <c r="V40" s="635"/>
      <c r="W40" s="635"/>
      <c r="X40" s="723"/>
      <c r="Y40" s="692"/>
      <c r="Z40" s="692"/>
      <c r="AA40" s="692"/>
      <c r="AB40" s="693"/>
      <c r="AC40" s="646">
        <f>'р 1'!O21</f>
        <v>0</v>
      </c>
      <c r="AD40" s="741"/>
      <c r="AE40" s="741"/>
      <c r="AF40" s="741"/>
      <c r="AG40" s="741"/>
      <c r="AH40" s="741"/>
      <c r="AI40" s="741"/>
      <c r="AJ40" s="742"/>
      <c r="AK40" s="688">
        <v>7</v>
      </c>
      <c r="AL40" s="647"/>
      <c r="AM40" s="647"/>
      <c r="AN40" s="647"/>
      <c r="AO40" s="648"/>
      <c r="AP40" s="646">
        <f>'р 1'!AD21</f>
        <v>0</v>
      </c>
      <c r="AQ40" s="647"/>
      <c r="AR40" s="647"/>
      <c r="AS40" s="647"/>
      <c r="AT40" s="647"/>
      <c r="AU40" s="648"/>
      <c r="AV40" s="646">
        <f>'р 1'!AI21</f>
        <v>0</v>
      </c>
      <c r="AW40" s="647"/>
      <c r="AX40" s="647"/>
      <c r="AY40" s="647"/>
      <c r="AZ40" s="647"/>
      <c r="BA40" s="648"/>
      <c r="BB40" s="633"/>
      <c r="BC40" s="634"/>
      <c r="BD40" s="634"/>
      <c r="BE40" s="696"/>
      <c r="BF40" s="633"/>
      <c r="BG40" s="634"/>
      <c r="BH40" s="634"/>
      <c r="BI40" s="634"/>
      <c r="BJ40" s="696"/>
      <c r="BK40" s="172"/>
    </row>
    <row r="41" spans="1:70" ht="30.75" customHeight="1">
      <c r="C41" s="666" t="s">
        <v>94</v>
      </c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76" t="s">
        <v>13</v>
      </c>
      <c r="Q41" s="631"/>
      <c r="R41" s="635">
        <v>304</v>
      </c>
      <c r="S41" s="635"/>
      <c r="T41" s="635"/>
      <c r="U41" s="635"/>
      <c r="V41" s="635"/>
      <c r="W41" s="635"/>
      <c r="X41" s="654">
        <f>'р 1'!K21</f>
        <v>0</v>
      </c>
      <c r="Y41" s="655"/>
      <c r="Z41" s="655"/>
      <c r="AA41" s="655"/>
      <c r="AB41" s="656"/>
      <c r="AC41" s="646">
        <f>'р 1'!P21</f>
        <v>0</v>
      </c>
      <c r="AD41" s="694"/>
      <c r="AE41" s="694"/>
      <c r="AF41" s="694"/>
      <c r="AG41" s="694"/>
      <c r="AH41" s="694"/>
      <c r="AI41" s="694"/>
      <c r="AJ41" s="695"/>
      <c r="AK41" s="660">
        <v>592</v>
      </c>
      <c r="AL41" s="661"/>
      <c r="AM41" s="661"/>
      <c r="AN41" s="661"/>
      <c r="AO41" s="662"/>
      <c r="AP41" s="660">
        <f>'р 1'!AE21</f>
        <v>0</v>
      </c>
      <c r="AQ41" s="661"/>
      <c r="AR41" s="661"/>
      <c r="AS41" s="661"/>
      <c r="AT41" s="661"/>
      <c r="AU41" s="662"/>
      <c r="AV41" s="660">
        <f>'р 1'!AJ21</f>
        <v>0</v>
      </c>
      <c r="AW41" s="661"/>
      <c r="AX41" s="661"/>
      <c r="AY41" s="661"/>
      <c r="AZ41" s="661"/>
      <c r="BA41" s="662"/>
      <c r="BB41" s="683"/>
      <c r="BC41" s="684"/>
      <c r="BD41" s="684"/>
      <c r="BE41" s="685"/>
      <c r="BF41" s="683"/>
      <c r="BG41" s="684"/>
      <c r="BH41" s="684"/>
      <c r="BI41" s="684"/>
      <c r="BJ41" s="685"/>
      <c r="BK41" s="201"/>
    </row>
    <row r="42" spans="1:70" ht="15" customHeight="1">
      <c r="C42" s="209" t="s">
        <v>161</v>
      </c>
      <c r="D42" s="551" t="s">
        <v>207</v>
      </c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197">
        <v>220</v>
      </c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8"/>
      <c r="AL42" s="608"/>
      <c r="AM42" s="608"/>
      <c r="AN42" s="608"/>
      <c r="AO42" s="608"/>
      <c r="AP42" s="608"/>
      <c r="AQ42" s="608"/>
      <c r="AR42" s="608"/>
      <c r="AS42" s="608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</row>
    <row r="43" spans="1:70" ht="15" customHeight="1"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</row>
    <row r="44" spans="1:70" ht="22.5" customHeight="1">
      <c r="C44" s="724" t="s">
        <v>209</v>
      </c>
      <c r="D44" s="724"/>
      <c r="E44" s="724"/>
      <c r="F44" s="724"/>
      <c r="G44" s="724"/>
      <c r="H44" s="724"/>
      <c r="I44" s="724"/>
      <c r="J44" s="724"/>
      <c r="K44" s="724"/>
      <c r="L44" s="724"/>
      <c r="M44" s="724"/>
      <c r="N44" s="724"/>
      <c r="O44" s="724"/>
      <c r="P44" s="724"/>
      <c r="Q44" s="724"/>
      <c r="R44" s="724"/>
      <c r="S44" s="724"/>
      <c r="T44" s="724"/>
      <c r="U44" s="724"/>
      <c r="V44" s="724"/>
      <c r="W44" s="724"/>
      <c r="X44" s="724"/>
      <c r="Y44" s="724"/>
      <c r="Z44" s="724"/>
      <c r="AA44" s="724"/>
      <c r="AB44" s="724"/>
      <c r="AC44" s="724"/>
      <c r="AD44" s="724"/>
      <c r="AE44" s="724"/>
      <c r="AF44" s="724"/>
      <c r="AG44" s="724"/>
      <c r="AH44" s="724"/>
      <c r="AI44" s="724"/>
      <c r="AJ44" s="724"/>
      <c r="AK44" s="724"/>
      <c r="AL44" s="724"/>
      <c r="AM44" s="724"/>
      <c r="AN44" s="724"/>
      <c r="AO44" s="724"/>
      <c r="AP44" s="724"/>
      <c r="AQ44" s="724"/>
      <c r="AR44" s="724"/>
      <c r="AS44" s="724"/>
      <c r="AT44" s="724"/>
      <c r="AU44" s="724"/>
      <c r="AV44" s="724"/>
      <c r="AW44" s="724"/>
      <c r="AX44" s="724"/>
      <c r="AY44" s="724"/>
      <c r="AZ44" s="724"/>
      <c r="BA44" s="724"/>
      <c r="BB44" s="724"/>
      <c r="BC44" s="724"/>
      <c r="BD44" s="724"/>
      <c r="BE44" s="724"/>
      <c r="BF44" s="724"/>
      <c r="BG44" s="724"/>
      <c r="BH44" s="724"/>
      <c r="BI44" s="724"/>
      <c r="BJ44" s="724"/>
      <c r="BK44" s="245"/>
    </row>
    <row r="45" spans="1:70" ht="25.5" customHeight="1"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204"/>
      <c r="AW45" s="608" t="s">
        <v>162</v>
      </c>
      <c r="AX45" s="608"/>
      <c r="AY45" s="608"/>
      <c r="AZ45" s="608"/>
      <c r="BA45" s="608"/>
      <c r="BB45" s="608"/>
      <c r="BC45" s="608"/>
      <c r="BD45" s="608"/>
      <c r="BE45" s="608"/>
      <c r="BF45" s="608"/>
      <c r="BG45" s="608"/>
      <c r="BH45" s="608"/>
      <c r="BI45" s="608"/>
      <c r="BJ45" s="608"/>
      <c r="BK45" s="204"/>
    </row>
    <row r="46" spans="1:70" ht="20.25" customHeight="1">
      <c r="A46" s="649" t="s">
        <v>65</v>
      </c>
      <c r="B46" s="650" t="s">
        <v>66</v>
      </c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651"/>
      <c r="T46" s="651"/>
      <c r="U46" s="652" t="s">
        <v>67</v>
      </c>
      <c r="V46" s="652"/>
      <c r="W46" s="652"/>
      <c r="X46" s="744" t="s">
        <v>383</v>
      </c>
      <c r="Y46" s="745"/>
      <c r="Z46" s="745"/>
      <c r="AA46" s="745"/>
      <c r="AB46" s="745"/>
      <c r="AC46" s="745"/>
      <c r="AD46" s="745"/>
      <c r="AE46" s="745"/>
      <c r="AF46" s="745"/>
      <c r="AG46" s="745"/>
      <c r="AH46" s="745"/>
      <c r="AI46" s="745"/>
      <c r="AJ46" s="745"/>
      <c r="AK46" s="745"/>
      <c r="AL46" s="745"/>
      <c r="AM46" s="745"/>
      <c r="AN46" s="745"/>
      <c r="AO46" s="745"/>
      <c r="AP46" s="745"/>
      <c r="AQ46" s="745"/>
      <c r="AR46" s="745"/>
      <c r="AS46" s="745"/>
      <c r="AT46" s="745"/>
      <c r="AU46" s="745"/>
      <c r="AV46" s="745"/>
      <c r="AW46" s="745"/>
      <c r="AX46" s="745"/>
      <c r="AY46" s="745"/>
      <c r="AZ46" s="745"/>
      <c r="BA46" s="745"/>
      <c r="BB46" s="745"/>
      <c r="BC46" s="745"/>
      <c r="BD46" s="745"/>
      <c r="BE46" s="745"/>
      <c r="BF46" s="745"/>
      <c r="BG46" s="745"/>
      <c r="BH46" s="745"/>
      <c r="BI46" s="745"/>
      <c r="BJ46" s="745"/>
      <c r="BK46" s="745"/>
    </row>
    <row r="47" spans="1:70" ht="12.75" customHeight="1">
      <c r="A47" s="649"/>
      <c r="B47" s="650"/>
      <c r="C47" s="651"/>
      <c r="D47" s="651"/>
      <c r="E47" s="651"/>
      <c r="F47" s="651"/>
      <c r="G47" s="651"/>
      <c r="H47" s="651"/>
      <c r="I47" s="651"/>
      <c r="J47" s="651"/>
      <c r="K47" s="651"/>
      <c r="L47" s="651"/>
      <c r="M47" s="651"/>
      <c r="N47" s="651"/>
      <c r="O47" s="651"/>
      <c r="P47" s="651"/>
      <c r="Q47" s="651"/>
      <c r="R47" s="651"/>
      <c r="S47" s="651"/>
      <c r="T47" s="651"/>
      <c r="U47" s="652"/>
      <c r="V47" s="652"/>
      <c r="W47" s="652"/>
      <c r="X47" s="562" t="s">
        <v>190</v>
      </c>
      <c r="Y47" s="562"/>
      <c r="Z47" s="562"/>
      <c r="AA47" s="540" t="s">
        <v>274</v>
      </c>
      <c r="AB47" s="541"/>
      <c r="AC47" s="541"/>
      <c r="AD47" s="541"/>
      <c r="AE47" s="542"/>
      <c r="AF47" s="540" t="s">
        <v>210</v>
      </c>
      <c r="AG47" s="541"/>
      <c r="AH47" s="541"/>
      <c r="AI47" s="541"/>
      <c r="AJ47" s="541"/>
      <c r="AK47" s="541"/>
      <c r="AL47" s="541"/>
      <c r="AM47" s="541"/>
      <c r="AN47" s="542"/>
      <c r="AO47" s="652" t="s">
        <v>192</v>
      </c>
      <c r="AP47" s="652"/>
      <c r="AQ47" s="652"/>
      <c r="AR47" s="652"/>
      <c r="AS47" s="652"/>
      <c r="AT47" s="652" t="s">
        <v>193</v>
      </c>
      <c r="AU47" s="652"/>
      <c r="AV47" s="652"/>
      <c r="AW47" s="652"/>
      <c r="AX47" s="562" t="s">
        <v>192</v>
      </c>
      <c r="AY47" s="562"/>
      <c r="AZ47" s="562"/>
      <c r="BA47" s="562"/>
      <c r="BB47" s="562"/>
      <c r="BC47" s="562"/>
      <c r="BD47" s="562"/>
      <c r="BE47" s="562"/>
      <c r="BF47" s="540" t="s">
        <v>327</v>
      </c>
      <c r="BG47" s="541"/>
      <c r="BH47" s="541"/>
      <c r="BI47" s="541"/>
      <c r="BJ47" s="542"/>
      <c r="BK47" s="254"/>
    </row>
    <row r="48" spans="1:70" ht="29.25" customHeight="1">
      <c r="A48" s="649"/>
      <c r="B48" s="650"/>
      <c r="C48" s="651"/>
      <c r="D48" s="651"/>
      <c r="E48" s="651"/>
      <c r="F48" s="651"/>
      <c r="G48" s="651"/>
      <c r="H48" s="651"/>
      <c r="I48" s="651"/>
      <c r="J48" s="651"/>
      <c r="K48" s="651"/>
      <c r="L48" s="651"/>
      <c r="M48" s="651"/>
      <c r="N48" s="651"/>
      <c r="O48" s="651"/>
      <c r="P48" s="651"/>
      <c r="Q48" s="651"/>
      <c r="R48" s="651"/>
      <c r="S48" s="651"/>
      <c r="T48" s="651"/>
      <c r="U48" s="652"/>
      <c r="V48" s="652"/>
      <c r="W48" s="652"/>
      <c r="X48" s="562"/>
      <c r="Y48" s="562"/>
      <c r="Z48" s="562"/>
      <c r="AA48" s="543"/>
      <c r="AB48" s="544"/>
      <c r="AC48" s="544"/>
      <c r="AD48" s="544"/>
      <c r="AE48" s="545"/>
      <c r="AF48" s="546"/>
      <c r="AG48" s="547"/>
      <c r="AH48" s="547"/>
      <c r="AI48" s="547"/>
      <c r="AJ48" s="547"/>
      <c r="AK48" s="547"/>
      <c r="AL48" s="547"/>
      <c r="AM48" s="547"/>
      <c r="AN48" s="548"/>
      <c r="AO48" s="652"/>
      <c r="AP48" s="652"/>
      <c r="AQ48" s="652"/>
      <c r="AR48" s="652"/>
      <c r="AS48" s="652"/>
      <c r="AT48" s="652"/>
      <c r="AU48" s="652"/>
      <c r="AV48" s="652"/>
      <c r="AW48" s="652"/>
      <c r="AX48" s="562"/>
      <c r="AY48" s="562"/>
      <c r="AZ48" s="562"/>
      <c r="BA48" s="562"/>
      <c r="BB48" s="562"/>
      <c r="BC48" s="562"/>
      <c r="BD48" s="562"/>
      <c r="BE48" s="562"/>
      <c r="BF48" s="543"/>
      <c r="BG48" s="544"/>
      <c r="BH48" s="544"/>
      <c r="BI48" s="544"/>
      <c r="BJ48" s="545"/>
      <c r="BK48" s="255" t="s">
        <v>44</v>
      </c>
    </row>
    <row r="49" spans="1:66" ht="42.75" customHeight="1">
      <c r="A49" s="649"/>
      <c r="B49" s="650"/>
      <c r="C49" s="651"/>
      <c r="D49" s="651"/>
      <c r="E49" s="651"/>
      <c r="F49" s="651"/>
      <c r="G49" s="651"/>
      <c r="H49" s="651"/>
      <c r="I49" s="651"/>
      <c r="J49" s="651"/>
      <c r="K49" s="651"/>
      <c r="L49" s="651"/>
      <c r="M49" s="651"/>
      <c r="N49" s="651"/>
      <c r="O49" s="651"/>
      <c r="P49" s="651"/>
      <c r="Q49" s="651"/>
      <c r="R49" s="651"/>
      <c r="S49" s="651"/>
      <c r="T49" s="651"/>
      <c r="U49" s="652"/>
      <c r="V49" s="652"/>
      <c r="W49" s="652"/>
      <c r="X49" s="562"/>
      <c r="Y49" s="562"/>
      <c r="Z49" s="562"/>
      <c r="AA49" s="546"/>
      <c r="AB49" s="547"/>
      <c r="AC49" s="547"/>
      <c r="AD49" s="547"/>
      <c r="AE49" s="548"/>
      <c r="AF49" s="687" t="s">
        <v>42</v>
      </c>
      <c r="AG49" s="687"/>
      <c r="AH49" s="687"/>
      <c r="AI49" s="687"/>
      <c r="AJ49" s="687"/>
      <c r="AK49" s="687" t="s">
        <v>269</v>
      </c>
      <c r="AL49" s="687"/>
      <c r="AM49" s="687"/>
      <c r="AN49" s="687"/>
      <c r="AO49" s="652"/>
      <c r="AP49" s="652"/>
      <c r="AQ49" s="652"/>
      <c r="AR49" s="652"/>
      <c r="AS49" s="652"/>
      <c r="AT49" s="652"/>
      <c r="AU49" s="652"/>
      <c r="AV49" s="652"/>
      <c r="AW49" s="652"/>
      <c r="AX49" s="687" t="s">
        <v>22</v>
      </c>
      <c r="AY49" s="687"/>
      <c r="AZ49" s="687"/>
      <c r="BA49" s="687"/>
      <c r="BB49" s="687" t="s">
        <v>197</v>
      </c>
      <c r="BC49" s="687"/>
      <c r="BD49" s="687"/>
      <c r="BE49" s="687"/>
      <c r="BF49" s="546"/>
      <c r="BG49" s="547"/>
      <c r="BH49" s="547"/>
      <c r="BI49" s="547"/>
      <c r="BJ49" s="548"/>
      <c r="BK49" s="256"/>
    </row>
    <row r="50" spans="1:66" ht="21.75" customHeight="1">
      <c r="C50" s="653">
        <v>1</v>
      </c>
      <c r="D50" s="653"/>
      <c r="E50" s="653"/>
      <c r="F50" s="653"/>
      <c r="G50" s="653"/>
      <c r="H50" s="653"/>
      <c r="I50" s="653"/>
      <c r="J50" s="653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>
        <v>2</v>
      </c>
      <c r="V50" s="653"/>
      <c r="W50" s="653"/>
      <c r="X50" s="653">
        <v>3</v>
      </c>
      <c r="Y50" s="653"/>
      <c r="Z50" s="653"/>
      <c r="AA50" s="683"/>
      <c r="AB50" s="684"/>
      <c r="AC50" s="684"/>
      <c r="AD50" s="684"/>
      <c r="AE50" s="685"/>
      <c r="AF50" s="653">
        <v>4</v>
      </c>
      <c r="AG50" s="653"/>
      <c r="AH50" s="653"/>
      <c r="AI50" s="653"/>
      <c r="AJ50" s="653"/>
      <c r="AK50" s="653">
        <v>5</v>
      </c>
      <c r="AL50" s="653"/>
      <c r="AM50" s="653"/>
      <c r="AN50" s="653"/>
      <c r="AO50" s="653">
        <v>6</v>
      </c>
      <c r="AP50" s="653"/>
      <c r="AQ50" s="653"/>
      <c r="AR50" s="653"/>
      <c r="AS50" s="653"/>
      <c r="AT50" s="653">
        <v>7</v>
      </c>
      <c r="AU50" s="653"/>
      <c r="AV50" s="653"/>
      <c r="AW50" s="653"/>
      <c r="AX50" s="653">
        <v>8</v>
      </c>
      <c r="AY50" s="653"/>
      <c r="AZ50" s="653"/>
      <c r="BA50" s="653"/>
      <c r="BB50" s="653">
        <v>9</v>
      </c>
      <c r="BC50" s="653"/>
      <c r="BD50" s="653"/>
      <c r="BE50" s="653"/>
      <c r="BF50" s="653">
        <v>10</v>
      </c>
      <c r="BG50" s="653"/>
      <c r="BH50" s="653"/>
      <c r="BI50" s="653"/>
      <c r="BJ50" s="653"/>
      <c r="BK50" s="201">
        <v>11</v>
      </c>
    </row>
    <row r="51" spans="1:66" ht="27.75" customHeight="1">
      <c r="A51" s="77" t="e">
        <f>'р 2'!#REF!</f>
        <v>#REF!</v>
      </c>
      <c r="B51" s="77">
        <f>'р 2'!HK19</f>
        <v>2999.7</v>
      </c>
      <c r="C51" s="657" t="s">
        <v>164</v>
      </c>
      <c r="D51" s="658"/>
      <c r="E51" s="658"/>
      <c r="F51" s="658"/>
      <c r="G51" s="658"/>
      <c r="H51" s="658"/>
      <c r="I51" s="658"/>
      <c r="J51" s="658"/>
      <c r="K51" s="658"/>
      <c r="L51" s="658"/>
      <c r="M51" s="658"/>
      <c r="N51" s="658"/>
      <c r="O51" s="658"/>
      <c r="P51" s="658"/>
      <c r="Q51" s="658"/>
      <c r="R51" s="658"/>
      <c r="S51" s="658"/>
      <c r="T51" s="659"/>
      <c r="U51" s="630" t="s">
        <v>14</v>
      </c>
      <c r="V51" s="630"/>
      <c r="W51" s="630"/>
      <c r="X51" s="539"/>
      <c r="Y51" s="539"/>
      <c r="Z51" s="539"/>
      <c r="AA51" s="772">
        <f>'р 2'!B19</f>
        <v>2999.7</v>
      </c>
      <c r="AB51" s="772"/>
      <c r="AC51" s="772"/>
      <c r="AD51" s="772"/>
      <c r="AE51" s="772"/>
      <c r="AF51" s="539">
        <v>132.1</v>
      </c>
      <c r="AG51" s="539"/>
      <c r="AH51" s="539"/>
      <c r="AI51" s="539"/>
      <c r="AJ51" s="539"/>
      <c r="AK51" s="539"/>
      <c r="AL51" s="539"/>
      <c r="AM51" s="539"/>
      <c r="AN51" s="539"/>
      <c r="AO51" s="539">
        <v>1034.2</v>
      </c>
      <c r="AP51" s="539"/>
      <c r="AQ51" s="539"/>
      <c r="AR51" s="539"/>
      <c r="AS51" s="539"/>
      <c r="AT51" s="663">
        <f>'р 2'!DH19</f>
        <v>0</v>
      </c>
      <c r="AU51" s="664"/>
      <c r="AV51" s="664"/>
      <c r="AW51" s="665"/>
      <c r="AX51" s="663"/>
      <c r="AY51" s="664"/>
      <c r="AZ51" s="664"/>
      <c r="BA51" s="665"/>
      <c r="BB51" s="689">
        <f>'р 2'!CL19</f>
        <v>0</v>
      </c>
      <c r="BC51" s="690"/>
      <c r="BD51" s="690"/>
      <c r="BE51" s="691"/>
      <c r="BF51" s="539"/>
      <c r="BG51" s="539"/>
      <c r="BH51" s="539"/>
      <c r="BI51" s="539"/>
      <c r="BJ51" s="539"/>
      <c r="BK51" s="240">
        <v>187.8</v>
      </c>
      <c r="BM51" s="401">
        <f>X51+AF51+AO51+BK51</f>
        <v>1354.1</v>
      </c>
    </row>
    <row r="52" spans="1:66" ht="17.100000000000001" customHeight="1">
      <c r="C52" s="574" t="s">
        <v>70</v>
      </c>
      <c r="D52" s="575"/>
      <c r="E52" s="575"/>
      <c r="F52" s="575"/>
      <c r="G52" s="575"/>
      <c r="H52" s="575"/>
      <c r="I52" s="575"/>
      <c r="J52" s="575"/>
      <c r="K52" s="575"/>
      <c r="L52" s="575"/>
      <c r="M52" s="575"/>
      <c r="N52" s="575"/>
      <c r="O52" s="575"/>
      <c r="P52" s="575"/>
      <c r="Q52" s="575"/>
      <c r="R52" s="575"/>
      <c r="S52" s="575"/>
      <c r="T52" s="576"/>
      <c r="U52" s="595"/>
      <c r="V52" s="596"/>
      <c r="W52" s="597"/>
      <c r="X52" s="638"/>
      <c r="Y52" s="552"/>
      <c r="Z52" s="639"/>
      <c r="AA52" s="604"/>
      <c r="AB52" s="605"/>
      <c r="AC52" s="605"/>
      <c r="AD52" s="605"/>
      <c r="AE52" s="611"/>
      <c r="AF52" s="570"/>
      <c r="AG52" s="570"/>
      <c r="AH52" s="570"/>
      <c r="AI52" s="570"/>
      <c r="AJ52" s="571"/>
      <c r="AK52" s="569"/>
      <c r="AL52" s="570"/>
      <c r="AM52" s="570"/>
      <c r="AN52" s="571"/>
      <c r="AO52" s="570"/>
      <c r="AP52" s="570"/>
      <c r="AQ52" s="570"/>
      <c r="AR52" s="570"/>
      <c r="AS52" s="570"/>
      <c r="AT52" s="569"/>
      <c r="AU52" s="570"/>
      <c r="AV52" s="570"/>
      <c r="AW52" s="570"/>
      <c r="AX52" s="569"/>
      <c r="AY52" s="570"/>
      <c r="AZ52" s="570"/>
      <c r="BA52" s="571"/>
      <c r="BB52" s="641"/>
      <c r="BC52" s="641"/>
      <c r="BD52" s="641"/>
      <c r="BE52" s="641"/>
      <c r="BF52" s="569"/>
      <c r="BG52" s="570"/>
      <c r="BH52" s="570"/>
      <c r="BI52" s="570"/>
      <c r="BJ52" s="571"/>
      <c r="BK52" s="241"/>
      <c r="BL52" s="140"/>
      <c r="BM52" s="397"/>
      <c r="BN52" s="140"/>
    </row>
    <row r="53" spans="1:66" ht="17.100000000000001" customHeight="1">
      <c r="A53" s="77" t="e">
        <f>'р 2'!#REF!</f>
        <v>#REF!</v>
      </c>
      <c r="B53" s="77">
        <f>'р 2'!HL19</f>
        <v>2999.7</v>
      </c>
      <c r="C53" s="572" t="s">
        <v>71</v>
      </c>
      <c r="D53" s="564"/>
      <c r="E53" s="564"/>
      <c r="F53" s="564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Q53" s="564"/>
      <c r="R53" s="564"/>
      <c r="S53" s="564"/>
      <c r="T53" s="573"/>
      <c r="U53" s="627" t="s">
        <v>15</v>
      </c>
      <c r="V53" s="628"/>
      <c r="W53" s="629"/>
      <c r="X53" s="638"/>
      <c r="Y53" s="552"/>
      <c r="Z53" s="639"/>
      <c r="AA53" s="598">
        <f>'р 2'!C19</f>
        <v>2999.7</v>
      </c>
      <c r="AB53" s="599"/>
      <c r="AC53" s="599"/>
      <c r="AD53" s="599"/>
      <c r="AE53" s="600"/>
      <c r="AF53" s="525">
        <v>132.1</v>
      </c>
      <c r="AG53" s="525"/>
      <c r="AH53" s="525"/>
      <c r="AI53" s="525"/>
      <c r="AJ53" s="526"/>
      <c r="AK53" s="524"/>
      <c r="AL53" s="525"/>
      <c r="AM53" s="525"/>
      <c r="AN53" s="526"/>
      <c r="AO53" s="525">
        <v>1034.2</v>
      </c>
      <c r="AP53" s="525"/>
      <c r="AQ53" s="525"/>
      <c r="AR53" s="525"/>
      <c r="AS53" s="525"/>
      <c r="AT53" s="524">
        <f>'р 2'!DI19</f>
        <v>0</v>
      </c>
      <c r="AU53" s="525"/>
      <c r="AV53" s="525"/>
      <c r="AW53" s="525"/>
      <c r="AX53" s="524"/>
      <c r="AY53" s="525"/>
      <c r="AZ53" s="525"/>
      <c r="BA53" s="526"/>
      <c r="BB53" s="641">
        <f>'р 2'!CM19</f>
        <v>0</v>
      </c>
      <c r="BC53" s="641"/>
      <c r="BD53" s="641"/>
      <c r="BE53" s="641"/>
      <c r="BF53" s="524"/>
      <c r="BG53" s="525"/>
      <c r="BH53" s="525"/>
      <c r="BI53" s="525"/>
      <c r="BJ53" s="525"/>
      <c r="BK53" s="265">
        <v>187.8</v>
      </c>
      <c r="BL53" s="140"/>
      <c r="BM53" s="401">
        <f t="shared" ref="BM53:BM95" si="0">X53+AF53+AO53+BK53</f>
        <v>1354.1</v>
      </c>
      <c r="BN53" s="140"/>
    </row>
    <row r="54" spans="1:66" ht="16.5" customHeight="1">
      <c r="C54" s="574" t="s">
        <v>72</v>
      </c>
      <c r="D54" s="575"/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5"/>
      <c r="T54" s="576"/>
      <c r="U54" s="640"/>
      <c r="V54" s="640"/>
      <c r="W54" s="640"/>
      <c r="X54" s="569"/>
      <c r="Y54" s="570"/>
      <c r="Z54" s="571"/>
      <c r="AA54" s="604"/>
      <c r="AB54" s="605"/>
      <c r="AC54" s="605"/>
      <c r="AD54" s="605"/>
      <c r="AE54" s="611"/>
      <c r="AF54" s="569"/>
      <c r="AG54" s="570"/>
      <c r="AH54" s="570"/>
      <c r="AI54" s="570"/>
      <c r="AJ54" s="571"/>
      <c r="AK54" s="570"/>
      <c r="AL54" s="570"/>
      <c r="AM54" s="570"/>
      <c r="AN54" s="571"/>
      <c r="AO54" s="637"/>
      <c r="AP54" s="637"/>
      <c r="AQ54" s="637"/>
      <c r="AR54" s="637"/>
      <c r="AS54" s="637"/>
      <c r="AT54" s="638"/>
      <c r="AU54" s="552"/>
      <c r="AV54" s="552"/>
      <c r="AW54" s="639"/>
      <c r="AX54" s="637"/>
      <c r="AY54" s="637"/>
      <c r="AZ54" s="637"/>
      <c r="BA54" s="637"/>
      <c r="BB54" s="589"/>
      <c r="BC54" s="590"/>
      <c r="BD54" s="590"/>
      <c r="BE54" s="591"/>
      <c r="BF54" s="638"/>
      <c r="BG54" s="552"/>
      <c r="BH54" s="552"/>
      <c r="BI54" s="552"/>
      <c r="BJ54" s="552"/>
      <c r="BK54" s="241"/>
      <c r="BL54" s="140"/>
      <c r="BM54" s="397">
        <f t="shared" si="0"/>
        <v>0</v>
      </c>
      <c r="BN54" s="140"/>
    </row>
    <row r="55" spans="1:66" ht="17.100000000000001" customHeight="1">
      <c r="A55" s="77" t="e">
        <f>'р 2'!#REF!</f>
        <v>#REF!</v>
      </c>
      <c r="B55" s="77">
        <f>'р 2'!HM19</f>
        <v>2999.7</v>
      </c>
      <c r="C55" s="642" t="s">
        <v>73</v>
      </c>
      <c r="D55" s="565"/>
      <c r="E55" s="565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565"/>
      <c r="Q55" s="565"/>
      <c r="R55" s="565"/>
      <c r="S55" s="565"/>
      <c r="T55" s="566"/>
      <c r="U55" s="640" t="s">
        <v>7</v>
      </c>
      <c r="V55" s="640"/>
      <c r="W55" s="640"/>
      <c r="X55" s="638"/>
      <c r="Y55" s="552"/>
      <c r="Z55" s="639"/>
      <c r="AA55" s="643">
        <f>'р 2'!F19</f>
        <v>2999.7</v>
      </c>
      <c r="AB55" s="644"/>
      <c r="AC55" s="644"/>
      <c r="AD55" s="644"/>
      <c r="AE55" s="645"/>
      <c r="AF55" s="638">
        <v>125.7</v>
      </c>
      <c r="AG55" s="552"/>
      <c r="AH55" s="552"/>
      <c r="AI55" s="552"/>
      <c r="AJ55" s="639"/>
      <c r="AK55" s="552"/>
      <c r="AL55" s="552"/>
      <c r="AM55" s="552"/>
      <c r="AN55" s="639"/>
      <c r="AO55" s="637">
        <v>10.3</v>
      </c>
      <c r="AP55" s="637"/>
      <c r="AQ55" s="637"/>
      <c r="AR55" s="637"/>
      <c r="AS55" s="637"/>
      <c r="AT55" s="638">
        <f>'р 2'!DL19</f>
        <v>0</v>
      </c>
      <c r="AU55" s="552"/>
      <c r="AV55" s="552"/>
      <c r="AW55" s="639"/>
      <c r="AX55" s="637"/>
      <c r="AY55" s="637"/>
      <c r="AZ55" s="637"/>
      <c r="BA55" s="637"/>
      <c r="BB55" s="777">
        <f>'р 2'!CP19</f>
        <v>0</v>
      </c>
      <c r="BC55" s="553"/>
      <c r="BD55" s="553"/>
      <c r="BE55" s="778"/>
      <c r="BF55" s="638"/>
      <c r="BG55" s="552"/>
      <c r="BH55" s="552"/>
      <c r="BI55" s="552"/>
      <c r="BJ55" s="552"/>
      <c r="BK55" s="265">
        <v>1.8</v>
      </c>
      <c r="BL55" s="140"/>
      <c r="BM55" s="401">
        <f t="shared" si="0"/>
        <v>137.80000000000001</v>
      </c>
      <c r="BN55" s="140"/>
    </row>
    <row r="56" spans="1:66" ht="27.75" customHeight="1">
      <c r="C56" s="211"/>
      <c r="D56" s="212"/>
      <c r="E56" s="212"/>
      <c r="F56" s="787" t="s">
        <v>211</v>
      </c>
      <c r="G56" s="787"/>
      <c r="H56" s="787"/>
      <c r="I56" s="787"/>
      <c r="J56" s="787"/>
      <c r="K56" s="787"/>
      <c r="L56" s="787"/>
      <c r="M56" s="787"/>
      <c r="N56" s="787"/>
      <c r="O56" s="787"/>
      <c r="P56" s="787"/>
      <c r="Q56" s="787"/>
      <c r="R56" s="787"/>
      <c r="S56" s="787"/>
      <c r="T56" s="788"/>
      <c r="U56" s="676" t="s">
        <v>8</v>
      </c>
      <c r="V56" s="785"/>
      <c r="W56" s="631"/>
      <c r="X56" s="531"/>
      <c r="Y56" s="532"/>
      <c r="Z56" s="533"/>
      <c r="AA56" s="782">
        <f>'р 2'!G19</f>
        <v>0</v>
      </c>
      <c r="AB56" s="783"/>
      <c r="AC56" s="783"/>
      <c r="AD56" s="783"/>
      <c r="AE56" s="784"/>
      <c r="AF56" s="531">
        <v>6.4</v>
      </c>
      <c r="AG56" s="532"/>
      <c r="AH56" s="532"/>
      <c r="AI56" s="532"/>
      <c r="AJ56" s="533"/>
      <c r="AK56" s="532"/>
      <c r="AL56" s="532"/>
      <c r="AM56" s="532"/>
      <c r="AN56" s="533"/>
      <c r="AO56" s="532">
        <v>879.1</v>
      </c>
      <c r="AP56" s="532"/>
      <c r="AQ56" s="532"/>
      <c r="AR56" s="532"/>
      <c r="AS56" s="533"/>
      <c r="AT56" s="531">
        <f>'р 2'!DM19</f>
        <v>0</v>
      </c>
      <c r="AU56" s="532"/>
      <c r="AV56" s="532"/>
      <c r="AW56" s="533"/>
      <c r="AX56" s="531"/>
      <c r="AY56" s="532"/>
      <c r="AZ56" s="532"/>
      <c r="BA56" s="533"/>
      <c r="BB56" s="527">
        <f>'р 2'!CQ19</f>
        <v>0</v>
      </c>
      <c r="BC56" s="528"/>
      <c r="BD56" s="528"/>
      <c r="BE56" s="529"/>
      <c r="BF56" s="531"/>
      <c r="BG56" s="532"/>
      <c r="BH56" s="532"/>
      <c r="BI56" s="532"/>
      <c r="BJ56" s="533"/>
      <c r="BK56" s="165">
        <v>186</v>
      </c>
      <c r="BL56" s="140"/>
      <c r="BM56" s="402">
        <f t="shared" si="0"/>
        <v>1071.5</v>
      </c>
      <c r="BN56" s="140"/>
    </row>
    <row r="57" spans="1:66" ht="28.5" customHeight="1">
      <c r="A57" s="77" t="e">
        <f>'р 2'!#REF!</f>
        <v>#REF!</v>
      </c>
      <c r="B57" s="77">
        <f>'р 2'!HO19</f>
        <v>2970.1</v>
      </c>
      <c r="C57" s="657" t="s">
        <v>165</v>
      </c>
      <c r="D57" s="658"/>
      <c r="E57" s="658"/>
      <c r="F57" s="658"/>
      <c r="G57" s="658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9"/>
      <c r="U57" s="630" t="s">
        <v>4</v>
      </c>
      <c r="V57" s="630"/>
      <c r="W57" s="630"/>
      <c r="X57" s="539"/>
      <c r="Y57" s="539"/>
      <c r="Z57" s="539"/>
      <c r="AA57" s="604">
        <f>'р 2'!H19</f>
        <v>2970.1</v>
      </c>
      <c r="AB57" s="605"/>
      <c r="AC57" s="605"/>
      <c r="AD57" s="605"/>
      <c r="AE57" s="611"/>
      <c r="AF57" s="539">
        <v>291.2</v>
      </c>
      <c r="AG57" s="539"/>
      <c r="AH57" s="539"/>
      <c r="AI57" s="539"/>
      <c r="AJ57" s="539"/>
      <c r="AK57" s="539"/>
      <c r="AL57" s="539"/>
      <c r="AM57" s="539"/>
      <c r="AN57" s="539"/>
      <c r="AO57" s="539">
        <v>1306.5999999999999</v>
      </c>
      <c r="AP57" s="539"/>
      <c r="AQ57" s="539"/>
      <c r="AR57" s="539"/>
      <c r="AS57" s="539"/>
      <c r="AT57" s="539">
        <f>'р 2'!DN19</f>
        <v>0</v>
      </c>
      <c r="AU57" s="539"/>
      <c r="AV57" s="539"/>
      <c r="AW57" s="539"/>
      <c r="AX57" s="539"/>
      <c r="AY57" s="539"/>
      <c r="AZ57" s="539"/>
      <c r="BA57" s="539"/>
      <c r="BB57" s="568">
        <f>'р 2'!CR19</f>
        <v>0</v>
      </c>
      <c r="BC57" s="568"/>
      <c r="BD57" s="568"/>
      <c r="BE57" s="568"/>
      <c r="BF57" s="539"/>
      <c r="BG57" s="539"/>
      <c r="BH57" s="539"/>
      <c r="BI57" s="539"/>
      <c r="BJ57" s="539"/>
      <c r="BK57" s="240">
        <v>93.5</v>
      </c>
      <c r="BL57" s="140"/>
      <c r="BM57" s="401">
        <f t="shared" si="0"/>
        <v>1691.3</v>
      </c>
      <c r="BN57" s="140"/>
    </row>
    <row r="58" spans="1:66" ht="17.100000000000001" customHeight="1">
      <c r="C58" s="574" t="s">
        <v>212</v>
      </c>
      <c r="D58" s="575"/>
      <c r="E58" s="575"/>
      <c r="F58" s="575"/>
      <c r="G58" s="575"/>
      <c r="H58" s="575"/>
      <c r="I58" s="575"/>
      <c r="J58" s="575"/>
      <c r="K58" s="575"/>
      <c r="L58" s="575"/>
      <c r="M58" s="575"/>
      <c r="N58" s="575"/>
      <c r="O58" s="575"/>
      <c r="P58" s="575"/>
      <c r="Q58" s="575"/>
      <c r="R58" s="575"/>
      <c r="S58" s="575"/>
      <c r="T58" s="576"/>
      <c r="U58" s="595"/>
      <c r="V58" s="596"/>
      <c r="W58" s="597"/>
      <c r="X58" s="569"/>
      <c r="Y58" s="570"/>
      <c r="Z58" s="571"/>
      <c r="AA58" s="604"/>
      <c r="AB58" s="605"/>
      <c r="AC58" s="605"/>
      <c r="AD58" s="605"/>
      <c r="AE58" s="611"/>
      <c r="AF58" s="569"/>
      <c r="AG58" s="570"/>
      <c r="AH58" s="570"/>
      <c r="AI58" s="570"/>
      <c r="AJ58" s="571"/>
      <c r="AK58" s="570"/>
      <c r="AL58" s="570"/>
      <c r="AM58" s="570"/>
      <c r="AN58" s="571"/>
      <c r="AO58" s="637"/>
      <c r="AP58" s="637"/>
      <c r="AQ58" s="637"/>
      <c r="AR58" s="637"/>
      <c r="AS58" s="637"/>
      <c r="AT58" s="569"/>
      <c r="AU58" s="570"/>
      <c r="AV58" s="570"/>
      <c r="AW58" s="571"/>
      <c r="AX58" s="637"/>
      <c r="AY58" s="637"/>
      <c r="AZ58" s="637"/>
      <c r="BA58" s="637"/>
      <c r="BB58" s="589"/>
      <c r="BC58" s="590"/>
      <c r="BD58" s="590"/>
      <c r="BE58" s="591"/>
      <c r="BF58" s="638"/>
      <c r="BG58" s="552"/>
      <c r="BH58" s="552"/>
      <c r="BI58" s="552"/>
      <c r="BJ58" s="552"/>
      <c r="BK58" s="241"/>
      <c r="BL58" s="140"/>
      <c r="BM58" s="397">
        <f t="shared" si="0"/>
        <v>0</v>
      </c>
      <c r="BN58" s="140"/>
    </row>
    <row r="59" spans="1:66" ht="17.100000000000001" customHeight="1">
      <c r="A59" s="77" t="e">
        <f>'р 2'!#REF!</f>
        <v>#REF!</v>
      </c>
      <c r="B59" s="77">
        <f>'р 2'!HP19</f>
        <v>2970.1</v>
      </c>
      <c r="C59" s="572" t="s">
        <v>71</v>
      </c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564"/>
      <c r="P59" s="564"/>
      <c r="Q59" s="564"/>
      <c r="R59" s="564"/>
      <c r="S59" s="564"/>
      <c r="T59" s="573"/>
      <c r="U59" s="627" t="s">
        <v>9</v>
      </c>
      <c r="V59" s="628"/>
      <c r="W59" s="629"/>
      <c r="X59" s="524"/>
      <c r="Y59" s="525"/>
      <c r="Z59" s="526"/>
      <c r="AA59" s="598">
        <f>'р 2'!I19</f>
        <v>2970.1</v>
      </c>
      <c r="AB59" s="599"/>
      <c r="AC59" s="599"/>
      <c r="AD59" s="599"/>
      <c r="AE59" s="600"/>
      <c r="AF59" s="524">
        <v>291.2</v>
      </c>
      <c r="AG59" s="525"/>
      <c r="AH59" s="525"/>
      <c r="AI59" s="525"/>
      <c r="AJ59" s="526"/>
      <c r="AK59" s="525"/>
      <c r="AL59" s="525"/>
      <c r="AM59" s="525"/>
      <c r="AN59" s="526"/>
      <c r="AO59" s="637">
        <v>1306.5999999999999</v>
      </c>
      <c r="AP59" s="637"/>
      <c r="AQ59" s="637"/>
      <c r="AR59" s="637"/>
      <c r="AS59" s="637"/>
      <c r="AT59" s="524">
        <f>'р 2'!DO19</f>
        <v>0</v>
      </c>
      <c r="AU59" s="525"/>
      <c r="AV59" s="525"/>
      <c r="AW59" s="526"/>
      <c r="AX59" s="637"/>
      <c r="AY59" s="637"/>
      <c r="AZ59" s="637"/>
      <c r="BA59" s="637"/>
      <c r="BB59" s="779">
        <f>'р 2'!CS19</f>
        <v>0</v>
      </c>
      <c r="BC59" s="780"/>
      <c r="BD59" s="780"/>
      <c r="BE59" s="781"/>
      <c r="BF59" s="524"/>
      <c r="BG59" s="525"/>
      <c r="BH59" s="525"/>
      <c r="BI59" s="525"/>
      <c r="BJ59" s="525"/>
      <c r="BK59" s="265">
        <v>93.5</v>
      </c>
      <c r="BL59" s="140"/>
      <c r="BM59" s="401">
        <f t="shared" si="0"/>
        <v>1691.3</v>
      </c>
      <c r="BN59" s="140"/>
    </row>
    <row r="60" spans="1:66" ht="17.100000000000001" customHeight="1">
      <c r="C60" s="574" t="s">
        <v>213</v>
      </c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5"/>
      <c r="P60" s="575"/>
      <c r="Q60" s="575"/>
      <c r="R60" s="575"/>
      <c r="S60" s="575"/>
      <c r="T60" s="576"/>
      <c r="U60" s="595"/>
      <c r="V60" s="596"/>
      <c r="W60" s="597"/>
      <c r="X60" s="604"/>
      <c r="Y60" s="605"/>
      <c r="Z60" s="611"/>
      <c r="AA60" s="624"/>
      <c r="AB60" s="625"/>
      <c r="AC60" s="625"/>
      <c r="AD60" s="625"/>
      <c r="AE60" s="626"/>
      <c r="AF60" s="605"/>
      <c r="AG60" s="605"/>
      <c r="AH60" s="605"/>
      <c r="AI60" s="605"/>
      <c r="AJ60" s="611"/>
      <c r="AK60" s="604"/>
      <c r="AL60" s="605"/>
      <c r="AM60" s="605"/>
      <c r="AN60" s="611"/>
      <c r="AO60" s="605"/>
      <c r="AP60" s="605"/>
      <c r="AQ60" s="605"/>
      <c r="AR60" s="605"/>
      <c r="AS60" s="611"/>
      <c r="AT60" s="610"/>
      <c r="AU60" s="610"/>
      <c r="AV60" s="610"/>
      <c r="AW60" s="610"/>
      <c r="AX60" s="604"/>
      <c r="AY60" s="605"/>
      <c r="AZ60" s="605"/>
      <c r="BA60" s="611"/>
      <c r="BB60" s="610"/>
      <c r="BC60" s="610"/>
      <c r="BD60" s="610"/>
      <c r="BE60" s="610"/>
      <c r="BF60" s="604"/>
      <c r="BG60" s="605"/>
      <c r="BH60" s="605"/>
      <c r="BI60" s="605"/>
      <c r="BJ60" s="605"/>
      <c r="BK60" s="266"/>
      <c r="BL60" s="140"/>
      <c r="BM60" s="397">
        <f t="shared" si="0"/>
        <v>0</v>
      </c>
      <c r="BN60" s="140"/>
    </row>
    <row r="61" spans="1:66" ht="17.100000000000001" customHeight="1">
      <c r="A61" s="77" t="e">
        <f>'р 2'!#REF!</f>
        <v>#REF!</v>
      </c>
      <c r="B61" s="77" t="str">
        <f>'р 2'!HR19</f>
        <v>УРА!</v>
      </c>
      <c r="C61" s="181" t="s">
        <v>166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202"/>
      <c r="U61" s="615"/>
      <c r="V61" s="616"/>
      <c r="W61" s="617"/>
      <c r="X61" s="598"/>
      <c r="Y61" s="599"/>
      <c r="Z61" s="600"/>
      <c r="AA61" s="621"/>
      <c r="AB61" s="622"/>
      <c r="AC61" s="622"/>
      <c r="AD61" s="622"/>
      <c r="AE61" s="623"/>
      <c r="AF61" s="598"/>
      <c r="AG61" s="599"/>
      <c r="AH61" s="599"/>
      <c r="AI61" s="599"/>
      <c r="AJ61" s="600"/>
      <c r="AK61" s="598"/>
      <c r="AL61" s="599"/>
      <c r="AM61" s="599"/>
      <c r="AN61" s="600"/>
      <c r="AO61" s="598"/>
      <c r="AP61" s="599"/>
      <c r="AQ61" s="599"/>
      <c r="AR61" s="599"/>
      <c r="AS61" s="600"/>
      <c r="AT61" s="598"/>
      <c r="AU61" s="610"/>
      <c r="AV61" s="610"/>
      <c r="AW61" s="600"/>
      <c r="AX61" s="598"/>
      <c r="AY61" s="599"/>
      <c r="AZ61" s="599"/>
      <c r="BA61" s="600"/>
      <c r="BB61" s="598"/>
      <c r="BC61" s="610"/>
      <c r="BD61" s="610"/>
      <c r="BE61" s="600"/>
      <c r="BF61" s="598"/>
      <c r="BG61" s="599"/>
      <c r="BH61" s="599"/>
      <c r="BI61" s="599"/>
      <c r="BJ61" s="600"/>
      <c r="BK61" s="846"/>
      <c r="BL61" s="140"/>
      <c r="BM61" s="397">
        <f t="shared" si="0"/>
        <v>0</v>
      </c>
      <c r="BN61" s="140"/>
    </row>
    <row r="62" spans="1:66" ht="17.100000000000001" customHeight="1">
      <c r="C62" s="203"/>
      <c r="D62" s="565" t="s">
        <v>167</v>
      </c>
      <c r="E62" s="565"/>
      <c r="F62" s="565"/>
      <c r="G62" s="565"/>
      <c r="H62" s="565"/>
      <c r="I62" s="565"/>
      <c r="J62" s="565"/>
      <c r="K62" s="565"/>
      <c r="L62" s="565"/>
      <c r="M62" s="565"/>
      <c r="N62" s="565"/>
      <c r="O62" s="565"/>
      <c r="P62" s="565"/>
      <c r="Q62" s="565"/>
      <c r="R62" s="565"/>
      <c r="S62" s="565"/>
      <c r="T62" s="566"/>
      <c r="U62" s="618"/>
      <c r="V62" s="619"/>
      <c r="W62" s="620"/>
      <c r="X62" s="601"/>
      <c r="Y62" s="602"/>
      <c r="Z62" s="603"/>
      <c r="AA62" s="226"/>
      <c r="AB62" s="224"/>
      <c r="AC62" s="224"/>
      <c r="AD62" s="224"/>
      <c r="AE62" s="225"/>
      <c r="AF62" s="601"/>
      <c r="AG62" s="602"/>
      <c r="AH62" s="602"/>
      <c r="AI62" s="602"/>
      <c r="AJ62" s="603"/>
      <c r="AK62" s="601"/>
      <c r="AL62" s="602"/>
      <c r="AM62" s="602"/>
      <c r="AN62" s="603"/>
      <c r="AO62" s="601"/>
      <c r="AP62" s="602"/>
      <c r="AQ62" s="602"/>
      <c r="AR62" s="602"/>
      <c r="AS62" s="603"/>
      <c r="AT62" s="601"/>
      <c r="AU62" s="602"/>
      <c r="AV62" s="602"/>
      <c r="AW62" s="603"/>
      <c r="AX62" s="601"/>
      <c r="AY62" s="602"/>
      <c r="AZ62" s="602"/>
      <c r="BA62" s="603"/>
      <c r="BB62" s="601"/>
      <c r="BC62" s="602"/>
      <c r="BD62" s="602"/>
      <c r="BE62" s="603"/>
      <c r="BF62" s="601"/>
      <c r="BG62" s="602"/>
      <c r="BH62" s="602"/>
      <c r="BI62" s="602"/>
      <c r="BJ62" s="603"/>
      <c r="BK62" s="846"/>
      <c r="BL62" s="140"/>
      <c r="BM62" s="397">
        <f t="shared" si="0"/>
        <v>0</v>
      </c>
      <c r="BN62" s="140"/>
    </row>
    <row r="63" spans="1:66" ht="17.100000000000001" customHeight="1">
      <c r="C63" s="203"/>
      <c r="D63" s="565" t="s">
        <v>168</v>
      </c>
      <c r="E63" s="565"/>
      <c r="F63" s="565"/>
      <c r="G63" s="565"/>
      <c r="H63" s="565"/>
      <c r="I63" s="565"/>
      <c r="J63" s="565"/>
      <c r="K63" s="565"/>
      <c r="L63" s="565"/>
      <c r="M63" s="565"/>
      <c r="N63" s="565"/>
      <c r="O63" s="565"/>
      <c r="P63" s="565"/>
      <c r="Q63" s="565"/>
      <c r="R63" s="565"/>
      <c r="S63" s="565"/>
      <c r="T63" s="566"/>
      <c r="U63" s="618"/>
      <c r="V63" s="619"/>
      <c r="W63" s="620"/>
      <c r="X63" s="601"/>
      <c r="Y63" s="602"/>
      <c r="Z63" s="603"/>
      <c r="AA63" s="226"/>
      <c r="AB63" s="224"/>
      <c r="AC63" s="224"/>
      <c r="AD63" s="224"/>
      <c r="AE63" s="225"/>
      <c r="AF63" s="601"/>
      <c r="AG63" s="602"/>
      <c r="AH63" s="602"/>
      <c r="AI63" s="602"/>
      <c r="AJ63" s="603"/>
      <c r="AK63" s="601"/>
      <c r="AL63" s="602"/>
      <c r="AM63" s="602"/>
      <c r="AN63" s="603"/>
      <c r="AO63" s="601"/>
      <c r="AP63" s="602"/>
      <c r="AQ63" s="602"/>
      <c r="AR63" s="602"/>
      <c r="AS63" s="603"/>
      <c r="AT63" s="601"/>
      <c r="AU63" s="602"/>
      <c r="AV63" s="602"/>
      <c r="AW63" s="603"/>
      <c r="AX63" s="601"/>
      <c r="AY63" s="602"/>
      <c r="AZ63" s="602"/>
      <c r="BA63" s="603"/>
      <c r="BB63" s="601"/>
      <c r="BC63" s="602"/>
      <c r="BD63" s="602"/>
      <c r="BE63" s="603"/>
      <c r="BF63" s="601"/>
      <c r="BG63" s="602"/>
      <c r="BH63" s="602"/>
      <c r="BI63" s="602"/>
      <c r="BJ63" s="603"/>
      <c r="BK63" s="846"/>
      <c r="BL63" s="140"/>
      <c r="BM63" s="397">
        <f t="shared" si="0"/>
        <v>0</v>
      </c>
      <c r="BN63" s="140"/>
    </row>
    <row r="64" spans="1:66" ht="17.100000000000001" customHeight="1">
      <c r="C64" s="203"/>
      <c r="D64" s="608" t="s">
        <v>169</v>
      </c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9"/>
      <c r="U64" s="618"/>
      <c r="V64" s="619"/>
      <c r="W64" s="620"/>
      <c r="X64" s="601"/>
      <c r="Y64" s="602"/>
      <c r="Z64" s="603"/>
      <c r="AA64" s="226"/>
      <c r="AB64" s="224"/>
      <c r="AC64" s="224"/>
      <c r="AD64" s="224"/>
      <c r="AE64" s="225"/>
      <c r="AF64" s="601"/>
      <c r="AG64" s="602"/>
      <c r="AH64" s="602"/>
      <c r="AI64" s="602"/>
      <c r="AJ64" s="603"/>
      <c r="AK64" s="601"/>
      <c r="AL64" s="602"/>
      <c r="AM64" s="602"/>
      <c r="AN64" s="603"/>
      <c r="AO64" s="601"/>
      <c r="AP64" s="602"/>
      <c r="AQ64" s="602"/>
      <c r="AR64" s="602"/>
      <c r="AS64" s="603"/>
      <c r="AT64" s="601"/>
      <c r="AU64" s="602"/>
      <c r="AV64" s="602"/>
      <c r="AW64" s="603"/>
      <c r="AX64" s="601"/>
      <c r="AY64" s="602"/>
      <c r="AZ64" s="602"/>
      <c r="BA64" s="603"/>
      <c r="BB64" s="601"/>
      <c r="BC64" s="602"/>
      <c r="BD64" s="602"/>
      <c r="BE64" s="603"/>
      <c r="BF64" s="601"/>
      <c r="BG64" s="602"/>
      <c r="BH64" s="602"/>
      <c r="BI64" s="602"/>
      <c r="BJ64" s="603"/>
      <c r="BK64" s="846"/>
      <c r="BL64" s="140"/>
      <c r="BM64" s="397">
        <f t="shared" si="0"/>
        <v>0</v>
      </c>
      <c r="BN64" s="140"/>
    </row>
    <row r="65" spans="1:88" ht="17.100000000000001" customHeight="1">
      <c r="C65" s="203"/>
      <c r="D65" s="565" t="s">
        <v>171</v>
      </c>
      <c r="E65" s="565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6"/>
      <c r="U65" s="618"/>
      <c r="V65" s="619"/>
      <c r="W65" s="620"/>
      <c r="X65" s="601"/>
      <c r="Y65" s="602"/>
      <c r="Z65" s="603"/>
      <c r="AA65" s="226"/>
      <c r="AB65" s="224"/>
      <c r="AC65" s="224"/>
      <c r="AD65" s="224"/>
      <c r="AE65" s="225"/>
      <c r="AF65" s="601"/>
      <c r="AG65" s="602"/>
      <c r="AH65" s="602"/>
      <c r="AI65" s="602"/>
      <c r="AJ65" s="603"/>
      <c r="AK65" s="601"/>
      <c r="AL65" s="602"/>
      <c r="AM65" s="602"/>
      <c r="AN65" s="603"/>
      <c r="AO65" s="601"/>
      <c r="AP65" s="602"/>
      <c r="AQ65" s="602"/>
      <c r="AR65" s="602"/>
      <c r="AS65" s="603"/>
      <c r="AT65" s="601"/>
      <c r="AU65" s="602"/>
      <c r="AV65" s="602"/>
      <c r="AW65" s="603"/>
      <c r="AX65" s="601"/>
      <c r="AY65" s="602"/>
      <c r="AZ65" s="602"/>
      <c r="BA65" s="603"/>
      <c r="BB65" s="601"/>
      <c r="BC65" s="602"/>
      <c r="BD65" s="602"/>
      <c r="BE65" s="603"/>
      <c r="BF65" s="601"/>
      <c r="BG65" s="602"/>
      <c r="BH65" s="602"/>
      <c r="BI65" s="602"/>
      <c r="BJ65" s="603"/>
      <c r="BK65" s="846"/>
      <c r="BL65" s="140"/>
      <c r="BM65" s="397">
        <f t="shared" si="0"/>
        <v>0</v>
      </c>
      <c r="BN65" s="140"/>
    </row>
    <row r="66" spans="1:88" ht="17.100000000000001" customHeight="1">
      <c r="C66" s="171"/>
      <c r="D66" s="564" t="s">
        <v>172</v>
      </c>
      <c r="E66" s="564"/>
      <c r="F66" s="564"/>
      <c r="G66" s="564"/>
      <c r="H66" s="564"/>
      <c r="I66" s="564"/>
      <c r="J66" s="564"/>
      <c r="K66" s="564"/>
      <c r="L66" s="564"/>
      <c r="M66" s="564"/>
      <c r="N66" s="564"/>
      <c r="O66" s="564"/>
      <c r="P66" s="564"/>
      <c r="Q66" s="564"/>
      <c r="R66" s="564"/>
      <c r="S66" s="564"/>
      <c r="T66" s="573"/>
      <c r="U66" s="627" t="s">
        <v>61</v>
      </c>
      <c r="V66" s="628"/>
      <c r="W66" s="629"/>
      <c r="X66" s="524"/>
      <c r="Y66" s="525"/>
      <c r="Z66" s="526"/>
      <c r="AA66" s="524">
        <f>'р 2'!L19</f>
        <v>2853.9</v>
      </c>
      <c r="AB66" s="525"/>
      <c r="AC66" s="525"/>
      <c r="AD66" s="525"/>
      <c r="AE66" s="526"/>
      <c r="AF66" s="524">
        <v>288.3</v>
      </c>
      <c r="AG66" s="525"/>
      <c r="AH66" s="525"/>
      <c r="AI66" s="525"/>
      <c r="AJ66" s="526"/>
      <c r="AK66" s="612">
        <f>'р 2'!BD19</f>
        <v>0</v>
      </c>
      <c r="AL66" s="613"/>
      <c r="AM66" s="613"/>
      <c r="AN66" s="614"/>
      <c r="AO66" s="612">
        <v>1235.2</v>
      </c>
      <c r="AP66" s="613"/>
      <c r="AQ66" s="613"/>
      <c r="AR66" s="613"/>
      <c r="AS66" s="614"/>
      <c r="AT66" s="524">
        <f>'р 2'!DR19</f>
        <v>0</v>
      </c>
      <c r="AU66" s="525"/>
      <c r="AV66" s="525"/>
      <c r="AW66" s="526"/>
      <c r="AX66" s="524"/>
      <c r="AY66" s="525"/>
      <c r="AZ66" s="525"/>
      <c r="BA66" s="526"/>
      <c r="BB66" s="524">
        <f>'р 2'!CV19</f>
        <v>0</v>
      </c>
      <c r="BC66" s="525"/>
      <c r="BD66" s="525"/>
      <c r="BE66" s="526"/>
      <c r="BF66" s="524"/>
      <c r="BG66" s="525"/>
      <c r="BH66" s="525"/>
      <c r="BI66" s="525"/>
      <c r="BJ66" s="525"/>
      <c r="BK66" s="265">
        <v>80.7</v>
      </c>
      <c r="BL66" s="140"/>
      <c r="BM66" s="401">
        <f>X66+AF66+AX66+BK66</f>
        <v>369</v>
      </c>
      <c r="BN66" s="140"/>
    </row>
    <row r="67" spans="1:88" ht="17.100000000000001" customHeight="1">
      <c r="A67" s="77" t="e">
        <f>'р 2'!#REF!</f>
        <v>#REF!</v>
      </c>
      <c r="B67" s="77">
        <f>'р 2'!HT19</f>
        <v>0</v>
      </c>
      <c r="C67" s="607" t="s">
        <v>214</v>
      </c>
      <c r="D67" s="607"/>
      <c r="E67" s="607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07"/>
      <c r="U67" s="630" t="s">
        <v>3</v>
      </c>
      <c r="V67" s="630"/>
      <c r="W67" s="630"/>
      <c r="X67" s="539" t="s">
        <v>217</v>
      </c>
      <c r="Y67" s="539"/>
      <c r="Z67" s="539"/>
      <c r="AA67" s="524"/>
      <c r="AB67" s="525"/>
      <c r="AC67" s="525"/>
      <c r="AD67" s="525"/>
      <c r="AE67" s="526"/>
      <c r="AF67" s="539"/>
      <c r="AG67" s="539"/>
      <c r="AH67" s="539"/>
      <c r="AI67" s="539"/>
      <c r="AJ67" s="539"/>
      <c r="AK67" s="539">
        <f>'р 2'!BG19</f>
        <v>0</v>
      </c>
      <c r="AL67" s="539"/>
      <c r="AM67" s="539"/>
      <c r="AN67" s="539"/>
      <c r="AO67" s="539">
        <v>572</v>
      </c>
      <c r="AP67" s="539"/>
      <c r="AQ67" s="539"/>
      <c r="AR67" s="539"/>
      <c r="AS67" s="539"/>
      <c r="AT67" s="539">
        <f>'р 2'!DU19</f>
        <v>0</v>
      </c>
      <c r="AU67" s="539"/>
      <c r="AV67" s="539"/>
      <c r="AW67" s="539"/>
      <c r="AX67" s="539"/>
      <c r="AY67" s="539"/>
      <c r="AZ67" s="539"/>
      <c r="BA67" s="539"/>
      <c r="BB67" s="539">
        <f>'р 2'!CY19</f>
        <v>0</v>
      </c>
      <c r="BC67" s="539"/>
      <c r="BD67" s="539"/>
      <c r="BE67" s="539"/>
      <c r="BF67" s="539"/>
      <c r="BG67" s="539"/>
      <c r="BH67" s="539"/>
      <c r="BI67" s="539"/>
      <c r="BJ67" s="539"/>
      <c r="BK67" s="243"/>
      <c r="BL67" s="140"/>
      <c r="BM67" s="401">
        <f>AF67+AO67+BK67</f>
        <v>572</v>
      </c>
      <c r="BN67" s="140"/>
    </row>
    <row r="68" spans="1:88" ht="17.100000000000001" customHeight="1">
      <c r="A68" s="77" t="e">
        <f>'р 2'!#REF!</f>
        <v>#REF!</v>
      </c>
      <c r="B68" s="77" t="e">
        <f>'р 2'!#REF!</f>
        <v>#REF!</v>
      </c>
      <c r="C68" s="178"/>
      <c r="D68" s="179"/>
      <c r="E68" s="179"/>
      <c r="F68" s="575" t="s">
        <v>173</v>
      </c>
      <c r="G68" s="575"/>
      <c r="H68" s="575"/>
      <c r="I68" s="575"/>
      <c r="J68" s="575"/>
      <c r="K68" s="575"/>
      <c r="L68" s="179"/>
      <c r="M68" s="179"/>
      <c r="N68" s="179"/>
      <c r="O68" s="179"/>
      <c r="P68" s="179"/>
      <c r="Q68" s="179"/>
      <c r="R68" s="179"/>
      <c r="S68" s="179"/>
      <c r="T68" s="196"/>
      <c r="U68" s="631" t="s">
        <v>16</v>
      </c>
      <c r="V68" s="630"/>
      <c r="W68" s="630"/>
      <c r="X68" s="539" t="s">
        <v>217</v>
      </c>
      <c r="Y68" s="539"/>
      <c r="Z68" s="539"/>
      <c r="AA68" s="531"/>
      <c r="AB68" s="532"/>
      <c r="AC68" s="532"/>
      <c r="AD68" s="532"/>
      <c r="AE68" s="533"/>
      <c r="AF68" s="539"/>
      <c r="AG68" s="539"/>
      <c r="AH68" s="539"/>
      <c r="AI68" s="539"/>
      <c r="AJ68" s="539"/>
      <c r="AK68" s="539">
        <f>'р 2'!BH19</f>
        <v>0</v>
      </c>
      <c r="AL68" s="539"/>
      <c r="AM68" s="539"/>
      <c r="AN68" s="539"/>
      <c r="AO68" s="539"/>
      <c r="AP68" s="539"/>
      <c r="AQ68" s="539"/>
      <c r="AR68" s="539"/>
      <c r="AS68" s="539"/>
      <c r="AT68" s="539">
        <f>'р 2'!DV19</f>
        <v>0</v>
      </c>
      <c r="AU68" s="539"/>
      <c r="AV68" s="539"/>
      <c r="AW68" s="539"/>
      <c r="AX68" s="539"/>
      <c r="AY68" s="539"/>
      <c r="AZ68" s="539"/>
      <c r="BA68" s="539"/>
      <c r="BB68" s="539">
        <f>'р 2'!CZ19</f>
        <v>0</v>
      </c>
      <c r="BC68" s="539"/>
      <c r="BD68" s="539"/>
      <c r="BE68" s="539"/>
      <c r="BF68" s="539"/>
      <c r="BG68" s="539"/>
      <c r="BH68" s="539"/>
      <c r="BI68" s="539"/>
      <c r="BJ68" s="539"/>
      <c r="BK68" s="165"/>
      <c r="BL68" s="140"/>
      <c r="BM68" s="401">
        <f t="shared" ref="BM68:BM70" si="1">AF68+AO68+BK68</f>
        <v>0</v>
      </c>
      <c r="BN68" s="140"/>
    </row>
    <row r="69" spans="1:88" ht="17.100000000000001" customHeight="1">
      <c r="A69" s="77" t="e">
        <f>'р 2'!#REF!</f>
        <v>#REF!</v>
      </c>
      <c r="B69" s="77" t="e">
        <f>'р 2'!#REF!</f>
        <v>#REF!</v>
      </c>
      <c r="C69" s="174"/>
      <c r="D69" s="194"/>
      <c r="E69" s="194"/>
      <c r="F69" s="606" t="s">
        <v>216</v>
      </c>
      <c r="G69" s="606"/>
      <c r="H69" s="606"/>
      <c r="I69" s="606"/>
      <c r="J69" s="606"/>
      <c r="K69" s="606"/>
      <c r="L69" s="606"/>
      <c r="M69" s="606"/>
      <c r="N69" s="606"/>
      <c r="O69" s="194"/>
      <c r="P69" s="194"/>
      <c r="Q69" s="194"/>
      <c r="R69" s="194"/>
      <c r="S69" s="194"/>
      <c r="T69" s="195"/>
      <c r="U69" s="631" t="s">
        <v>17</v>
      </c>
      <c r="V69" s="630"/>
      <c r="W69" s="630"/>
      <c r="X69" s="569"/>
      <c r="Y69" s="570"/>
      <c r="Z69" s="571"/>
      <c r="AA69" s="531">
        <f>'р 2'!Q19</f>
        <v>0</v>
      </c>
      <c r="AB69" s="532"/>
      <c r="AC69" s="532"/>
      <c r="AD69" s="532"/>
      <c r="AE69" s="533"/>
      <c r="AF69" s="567">
        <v>157.6</v>
      </c>
      <c r="AG69" s="567"/>
      <c r="AH69" s="567"/>
      <c r="AI69" s="567"/>
      <c r="AJ69" s="567"/>
      <c r="AK69" s="567">
        <f>'р 2'!BI19</f>
        <v>0</v>
      </c>
      <c r="AL69" s="567"/>
      <c r="AM69" s="567"/>
      <c r="AN69" s="567"/>
      <c r="AO69" s="567">
        <v>121.9</v>
      </c>
      <c r="AP69" s="567"/>
      <c r="AQ69" s="567"/>
      <c r="AR69" s="567"/>
      <c r="AS69" s="567"/>
      <c r="AT69" s="567">
        <f>'р 2'!DW19</f>
        <v>0</v>
      </c>
      <c r="AU69" s="567"/>
      <c r="AV69" s="567"/>
      <c r="AW69" s="567"/>
      <c r="AX69" s="567"/>
      <c r="AY69" s="567"/>
      <c r="AZ69" s="567"/>
      <c r="BA69" s="567"/>
      <c r="BB69" s="567">
        <f>'р 2'!DA19</f>
        <v>0</v>
      </c>
      <c r="BC69" s="567"/>
      <c r="BD69" s="567"/>
      <c r="BE69" s="567"/>
      <c r="BF69" s="567"/>
      <c r="BG69" s="567"/>
      <c r="BH69" s="567"/>
      <c r="BI69" s="567"/>
      <c r="BJ69" s="567"/>
      <c r="BK69" s="164"/>
      <c r="BL69" s="140"/>
      <c r="BM69" s="401">
        <f t="shared" si="1"/>
        <v>279.5</v>
      </c>
      <c r="BN69" s="140"/>
    </row>
    <row r="70" spans="1:88" ht="17.100000000000001" customHeight="1">
      <c r="C70" s="181"/>
      <c r="D70" s="182"/>
      <c r="E70" s="182"/>
      <c r="F70" s="658" t="s">
        <v>215</v>
      </c>
      <c r="G70" s="658"/>
      <c r="H70" s="658"/>
      <c r="I70" s="658"/>
      <c r="J70" s="658"/>
      <c r="K70" s="658"/>
      <c r="L70" s="658"/>
      <c r="M70" s="658"/>
      <c r="N70" s="658"/>
      <c r="O70" s="658"/>
      <c r="P70" s="658"/>
      <c r="Q70" s="658"/>
      <c r="R70" s="658"/>
      <c r="S70" s="658"/>
      <c r="T70" s="659"/>
      <c r="U70" s="676" t="s">
        <v>18</v>
      </c>
      <c r="V70" s="785"/>
      <c r="W70" s="631"/>
      <c r="X70" s="531">
        <f>'р 2'!R19</f>
        <v>0</v>
      </c>
      <c r="Y70" s="532"/>
      <c r="Z70" s="533"/>
      <c r="AA70" s="303"/>
      <c r="AB70" s="302"/>
      <c r="AC70" s="302"/>
      <c r="AD70" s="302"/>
      <c r="AE70" s="165"/>
      <c r="AF70" s="531">
        <f>'р 2'!AN19</f>
        <v>0</v>
      </c>
      <c r="AG70" s="532"/>
      <c r="AH70" s="532"/>
      <c r="AI70" s="532"/>
      <c r="AJ70" s="533"/>
      <c r="AK70" s="532">
        <f>'р 2'!BJ19</f>
        <v>0</v>
      </c>
      <c r="AL70" s="532"/>
      <c r="AM70" s="532"/>
      <c r="AN70" s="533"/>
      <c r="AO70" s="532">
        <f>'р 2'!HE19</f>
        <v>0</v>
      </c>
      <c r="AP70" s="532"/>
      <c r="AQ70" s="532"/>
      <c r="AR70" s="532"/>
      <c r="AS70" s="533"/>
      <c r="AT70" s="531">
        <f>'р 2'!DX19</f>
        <v>0</v>
      </c>
      <c r="AU70" s="532"/>
      <c r="AV70" s="532"/>
      <c r="AW70" s="533"/>
      <c r="AX70" s="531">
        <f>'р 2'!CF19</f>
        <v>0</v>
      </c>
      <c r="AY70" s="532"/>
      <c r="AZ70" s="532"/>
      <c r="BA70" s="533"/>
      <c r="BB70" s="531">
        <f>'р 2'!DB19</f>
        <v>0</v>
      </c>
      <c r="BC70" s="532"/>
      <c r="BD70" s="532"/>
      <c r="BE70" s="533"/>
      <c r="BF70" s="531"/>
      <c r="BG70" s="532"/>
      <c r="BH70" s="532"/>
      <c r="BI70" s="532"/>
      <c r="BJ70" s="533"/>
      <c r="BK70" s="165"/>
      <c r="BL70" s="140"/>
      <c r="BM70" s="397">
        <f t="shared" si="1"/>
        <v>0</v>
      </c>
      <c r="BN70" s="140"/>
    </row>
    <row r="71" spans="1:88" ht="17.100000000000001" customHeight="1">
      <c r="C71" s="178"/>
      <c r="D71" s="179"/>
      <c r="E71" s="179"/>
      <c r="F71" s="179"/>
      <c r="G71" s="179"/>
      <c r="H71" s="179"/>
      <c r="I71" s="575" t="s">
        <v>174</v>
      </c>
      <c r="J71" s="575"/>
      <c r="K71" s="575"/>
      <c r="L71" s="575"/>
      <c r="M71" s="575"/>
      <c r="N71" s="575"/>
      <c r="O71" s="575"/>
      <c r="P71" s="575"/>
      <c r="Q71" s="575"/>
      <c r="R71" s="575"/>
      <c r="S71" s="575"/>
      <c r="T71" s="576"/>
      <c r="U71" s="595"/>
      <c r="V71" s="701"/>
      <c r="W71" s="702"/>
      <c r="X71" s="569"/>
      <c r="Y71" s="592"/>
      <c r="Z71" s="593"/>
      <c r="AA71" s="210"/>
      <c r="AB71" s="210"/>
      <c r="AC71" s="210"/>
      <c r="AD71" s="210"/>
      <c r="AE71" s="210"/>
      <c r="AF71" s="569"/>
      <c r="AG71" s="592"/>
      <c r="AH71" s="592"/>
      <c r="AI71" s="592"/>
      <c r="AJ71" s="593"/>
      <c r="AK71" s="569"/>
      <c r="AL71" s="592"/>
      <c r="AM71" s="592"/>
      <c r="AN71" s="593"/>
      <c r="AO71" s="569"/>
      <c r="AP71" s="592"/>
      <c r="AQ71" s="592"/>
      <c r="AR71" s="592"/>
      <c r="AS71" s="593"/>
      <c r="AT71" s="569"/>
      <c r="AU71" s="592"/>
      <c r="AV71" s="592"/>
      <c r="AW71" s="593"/>
      <c r="AX71" s="569"/>
      <c r="AY71" s="592"/>
      <c r="AZ71" s="592"/>
      <c r="BA71" s="593"/>
      <c r="BB71" s="569"/>
      <c r="BC71" s="592"/>
      <c r="BD71" s="592"/>
      <c r="BE71" s="593"/>
      <c r="BF71" s="569"/>
      <c r="BG71" s="592"/>
      <c r="BH71" s="592"/>
      <c r="BI71" s="592"/>
      <c r="BJ71" s="593"/>
      <c r="BK71" s="569"/>
      <c r="BL71" s="140"/>
      <c r="BM71" s="397">
        <f t="shared" si="0"/>
        <v>0</v>
      </c>
      <c r="BN71" s="140"/>
    </row>
    <row r="72" spans="1:88" ht="17.100000000000001" customHeight="1">
      <c r="C72" s="181"/>
      <c r="D72" s="182"/>
      <c r="E72" s="182"/>
      <c r="F72" s="182"/>
      <c r="G72" s="182"/>
      <c r="H72" s="182"/>
      <c r="I72" s="565" t="s">
        <v>170</v>
      </c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6"/>
      <c r="U72" s="618"/>
      <c r="V72" s="619"/>
      <c r="W72" s="620"/>
      <c r="X72" s="594"/>
      <c r="Y72" s="496"/>
      <c r="Z72" s="497"/>
      <c r="AA72" s="210"/>
      <c r="AB72" s="210"/>
      <c r="AC72" s="210"/>
      <c r="AD72" s="210"/>
      <c r="AE72" s="210"/>
      <c r="AF72" s="594"/>
      <c r="AG72" s="496"/>
      <c r="AH72" s="496"/>
      <c r="AI72" s="496"/>
      <c r="AJ72" s="497"/>
      <c r="AK72" s="594"/>
      <c r="AL72" s="496"/>
      <c r="AM72" s="496"/>
      <c r="AN72" s="497"/>
      <c r="AO72" s="594"/>
      <c r="AP72" s="496"/>
      <c r="AQ72" s="496"/>
      <c r="AR72" s="496"/>
      <c r="AS72" s="497"/>
      <c r="AT72" s="594"/>
      <c r="AU72" s="496"/>
      <c r="AV72" s="496"/>
      <c r="AW72" s="497"/>
      <c r="AX72" s="594"/>
      <c r="AY72" s="496"/>
      <c r="AZ72" s="496"/>
      <c r="BA72" s="497"/>
      <c r="BB72" s="594"/>
      <c r="BC72" s="496"/>
      <c r="BD72" s="496"/>
      <c r="BE72" s="497"/>
      <c r="BF72" s="594"/>
      <c r="BG72" s="496"/>
      <c r="BH72" s="496"/>
      <c r="BI72" s="496"/>
      <c r="BJ72" s="497"/>
      <c r="BK72" s="594"/>
      <c r="BL72" s="140"/>
      <c r="BM72" s="397">
        <f t="shared" si="0"/>
        <v>0</v>
      </c>
      <c r="BN72" s="140"/>
    </row>
    <row r="73" spans="1:88" ht="17.100000000000001" customHeight="1">
      <c r="C73" s="205"/>
      <c r="D73" s="206"/>
      <c r="E73" s="206"/>
      <c r="F73" s="206"/>
      <c r="G73" s="206"/>
      <c r="H73" s="206"/>
      <c r="I73" s="564" t="s">
        <v>175</v>
      </c>
      <c r="J73" s="564"/>
      <c r="K73" s="564"/>
      <c r="L73" s="564"/>
      <c r="M73" s="564"/>
      <c r="N73" s="564"/>
      <c r="O73" s="564"/>
      <c r="P73" s="564"/>
      <c r="Q73" s="564"/>
      <c r="R73" s="564"/>
      <c r="S73" s="564"/>
      <c r="T73" s="573"/>
      <c r="U73" s="627" t="s">
        <v>19</v>
      </c>
      <c r="V73" s="628"/>
      <c r="W73" s="629"/>
      <c r="X73" s="524"/>
      <c r="Y73" s="525"/>
      <c r="Z73" s="526"/>
      <c r="AA73" s="524">
        <f>'р 2'!S19</f>
        <v>606.1</v>
      </c>
      <c r="AB73" s="525"/>
      <c r="AC73" s="525"/>
      <c r="AD73" s="525"/>
      <c r="AE73" s="526"/>
      <c r="AF73" s="524">
        <v>92.3</v>
      </c>
      <c r="AG73" s="525"/>
      <c r="AH73" s="525"/>
      <c r="AI73" s="525"/>
      <c r="AJ73" s="526"/>
      <c r="AK73" s="525">
        <f>'р 2'!BK19</f>
        <v>0</v>
      </c>
      <c r="AL73" s="525"/>
      <c r="AM73" s="525"/>
      <c r="AN73" s="526"/>
      <c r="AO73" s="525">
        <v>451.1</v>
      </c>
      <c r="AP73" s="525"/>
      <c r="AQ73" s="525"/>
      <c r="AR73" s="525"/>
      <c r="AS73" s="526"/>
      <c r="AT73" s="524">
        <f>'р 2'!DY19</f>
        <v>0</v>
      </c>
      <c r="AU73" s="525"/>
      <c r="AV73" s="525"/>
      <c r="AW73" s="526"/>
      <c r="AX73" s="524"/>
      <c r="AY73" s="525"/>
      <c r="AZ73" s="525"/>
      <c r="BA73" s="526"/>
      <c r="BB73" s="524">
        <f>'р 2'!DC19</f>
        <v>0</v>
      </c>
      <c r="BC73" s="525"/>
      <c r="BD73" s="525"/>
      <c r="BE73" s="526"/>
      <c r="BF73" s="524"/>
      <c r="BG73" s="525"/>
      <c r="BH73" s="525"/>
      <c r="BI73" s="525"/>
      <c r="BJ73" s="526"/>
      <c r="BK73" s="277"/>
      <c r="BL73" s="140"/>
      <c r="BM73" s="401">
        <f t="shared" si="0"/>
        <v>543.4</v>
      </c>
      <c r="BN73" s="140"/>
    </row>
    <row r="74" spans="1:88" ht="17.100000000000001" customHeight="1">
      <c r="A74" s="77" t="e">
        <f>'р 2'!#REF!</f>
        <v>#REF!</v>
      </c>
      <c r="B74" s="77">
        <f>'р 2'!HU19</f>
        <v>0</v>
      </c>
      <c r="C74" s="729" t="s">
        <v>176</v>
      </c>
      <c r="D74" s="606"/>
      <c r="E74" s="606"/>
      <c r="F74" s="606"/>
      <c r="G74" s="606"/>
      <c r="H74" s="606"/>
      <c r="I74" s="606"/>
      <c r="J74" s="606"/>
      <c r="K74" s="606"/>
      <c r="L74" s="606"/>
      <c r="M74" s="606"/>
      <c r="N74" s="606"/>
      <c r="O74" s="606"/>
      <c r="P74" s="606"/>
      <c r="Q74" s="606"/>
      <c r="R74" s="606"/>
      <c r="S74" s="606"/>
      <c r="T74" s="730"/>
      <c r="U74" s="534">
        <v>17</v>
      </c>
      <c r="V74" s="535"/>
      <c r="W74" s="536"/>
      <c r="X74" s="539"/>
      <c r="Y74" s="539"/>
      <c r="Z74" s="539"/>
      <c r="AA74" s="539">
        <f>'р 2'!T19</f>
        <v>116.2</v>
      </c>
      <c r="AB74" s="539"/>
      <c r="AC74" s="539"/>
      <c r="AD74" s="539"/>
      <c r="AE74" s="539"/>
      <c r="AF74" s="539">
        <v>0.9</v>
      </c>
      <c r="AG74" s="539"/>
      <c r="AH74" s="539"/>
      <c r="AI74" s="539"/>
      <c r="AJ74" s="539"/>
      <c r="AK74" s="539">
        <f>'р 2'!BL19</f>
        <v>0</v>
      </c>
      <c r="AL74" s="539"/>
      <c r="AM74" s="539"/>
      <c r="AN74" s="539"/>
      <c r="AO74" s="539">
        <v>71.099999999999994</v>
      </c>
      <c r="AP74" s="539"/>
      <c r="AQ74" s="539"/>
      <c r="AR74" s="539"/>
      <c r="AS74" s="539"/>
      <c r="AT74" s="539">
        <f>'р 2'!DZ19</f>
        <v>0</v>
      </c>
      <c r="AU74" s="539"/>
      <c r="AV74" s="539"/>
      <c r="AW74" s="539"/>
      <c r="AX74" s="539"/>
      <c r="AY74" s="539"/>
      <c r="AZ74" s="539"/>
      <c r="BA74" s="539"/>
      <c r="BB74" s="539">
        <f>'р 2'!DD19</f>
        <v>0</v>
      </c>
      <c r="BC74" s="539"/>
      <c r="BD74" s="539"/>
      <c r="BE74" s="539"/>
      <c r="BF74" s="539"/>
      <c r="BG74" s="539"/>
      <c r="BH74" s="539"/>
      <c r="BI74" s="539"/>
      <c r="BJ74" s="539"/>
      <c r="BK74" s="165">
        <v>12.8</v>
      </c>
      <c r="BL74" s="140"/>
      <c r="BM74" s="401">
        <f t="shared" si="0"/>
        <v>84.8</v>
      </c>
      <c r="BN74" s="140"/>
    </row>
    <row r="75" spans="1:88" ht="17.100000000000001" customHeight="1">
      <c r="C75" s="205"/>
      <c r="D75" s="206"/>
      <c r="E75" s="564" t="s">
        <v>218</v>
      </c>
      <c r="F75" s="564"/>
      <c r="G75" s="564"/>
      <c r="H75" s="564"/>
      <c r="I75" s="564"/>
      <c r="J75" s="564"/>
      <c r="K75" s="564"/>
      <c r="L75" s="564"/>
      <c r="M75" s="564"/>
      <c r="N75" s="564"/>
      <c r="O75" s="206"/>
      <c r="P75" s="206"/>
      <c r="Q75" s="206"/>
      <c r="R75" s="206"/>
      <c r="S75" s="206"/>
      <c r="T75" s="207"/>
      <c r="U75" s="534">
        <v>18</v>
      </c>
      <c r="V75" s="535"/>
      <c r="W75" s="536"/>
      <c r="X75" s="524">
        <f>'р 2'!U27</f>
        <v>0</v>
      </c>
      <c r="Y75" s="525"/>
      <c r="Z75" s="526"/>
      <c r="AA75" s="531">
        <f>'р 2'!U19</f>
        <v>0</v>
      </c>
      <c r="AB75" s="532"/>
      <c r="AC75" s="532"/>
      <c r="AD75" s="532"/>
      <c r="AE75" s="533"/>
      <c r="AF75" s="524">
        <v>0.9</v>
      </c>
      <c r="AG75" s="525"/>
      <c r="AH75" s="525"/>
      <c r="AI75" s="525"/>
      <c r="AJ75" s="526"/>
      <c r="AK75" s="525">
        <f>'р 2'!BM19</f>
        <v>0</v>
      </c>
      <c r="AL75" s="525"/>
      <c r="AM75" s="525"/>
      <c r="AN75" s="526"/>
      <c r="AO75" s="525">
        <v>62.3</v>
      </c>
      <c r="AP75" s="525"/>
      <c r="AQ75" s="525"/>
      <c r="AR75" s="525"/>
      <c r="AS75" s="526"/>
      <c r="AT75" s="524">
        <f>'р 2'!EA19</f>
        <v>0</v>
      </c>
      <c r="AU75" s="525"/>
      <c r="AV75" s="525"/>
      <c r="AW75" s="526"/>
      <c r="AX75" s="524"/>
      <c r="AY75" s="525"/>
      <c r="AZ75" s="525"/>
      <c r="BA75" s="526"/>
      <c r="BB75" s="524">
        <f>'р 2'!DE19</f>
        <v>0</v>
      </c>
      <c r="BC75" s="525"/>
      <c r="BD75" s="525"/>
      <c r="BE75" s="526"/>
      <c r="BF75" s="539"/>
      <c r="BG75" s="539"/>
      <c r="BH75" s="539"/>
      <c r="BI75" s="539"/>
      <c r="BJ75" s="539"/>
      <c r="BK75" s="165">
        <v>12.8</v>
      </c>
      <c r="BL75" s="140"/>
      <c r="BM75" s="401">
        <f t="shared" si="0"/>
        <v>76</v>
      </c>
      <c r="BN75" s="140"/>
      <c r="CH75" s="240"/>
      <c r="CI75" s="240"/>
      <c r="CJ75" s="240"/>
    </row>
    <row r="76" spans="1:88" ht="17.100000000000001" customHeight="1">
      <c r="C76" s="181"/>
      <c r="D76" s="182"/>
      <c r="E76" s="565" t="s">
        <v>201</v>
      </c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6"/>
      <c r="U76" s="530">
        <v>19</v>
      </c>
      <c r="V76" s="530"/>
      <c r="W76" s="530"/>
      <c r="X76" s="567">
        <f>'р 2'!V27</f>
        <v>0</v>
      </c>
      <c r="Y76" s="567"/>
      <c r="Z76" s="567"/>
      <c r="AA76" s="527">
        <f>'р 2'!V19</f>
        <v>0</v>
      </c>
      <c r="AB76" s="528"/>
      <c r="AC76" s="528"/>
      <c r="AD76" s="528"/>
      <c r="AE76" s="529"/>
      <c r="AF76" s="567"/>
      <c r="AG76" s="567"/>
      <c r="AH76" s="567"/>
      <c r="AI76" s="567"/>
      <c r="AJ76" s="567"/>
      <c r="AK76" s="567">
        <f>'р 2'!BN19</f>
        <v>0</v>
      </c>
      <c r="AL76" s="567"/>
      <c r="AM76" s="567"/>
      <c r="AN76" s="567"/>
      <c r="AO76" s="567"/>
      <c r="AP76" s="567"/>
      <c r="AQ76" s="567"/>
      <c r="AR76" s="567"/>
      <c r="AS76" s="567"/>
      <c r="AT76" s="539">
        <f>'р 2'!EB19</f>
        <v>0</v>
      </c>
      <c r="AU76" s="539"/>
      <c r="AV76" s="539"/>
      <c r="AW76" s="539"/>
      <c r="AX76" s="568"/>
      <c r="AY76" s="568"/>
      <c r="AZ76" s="568"/>
      <c r="BA76" s="568"/>
      <c r="BB76" s="568">
        <f>'р 2'!DF19</f>
        <v>0</v>
      </c>
      <c r="BC76" s="568"/>
      <c r="BD76" s="568"/>
      <c r="BE76" s="568"/>
      <c r="BF76" s="567"/>
      <c r="BG76" s="567"/>
      <c r="BH76" s="567"/>
      <c r="BI76" s="567"/>
      <c r="BJ76" s="567"/>
      <c r="BK76" s="164"/>
      <c r="BL76" s="140"/>
      <c r="BM76" s="401">
        <f t="shared" si="0"/>
        <v>0</v>
      </c>
      <c r="BN76" s="140"/>
      <c r="CH76" s="240"/>
      <c r="CI76" s="240"/>
      <c r="CJ76" s="240"/>
    </row>
    <row r="77" spans="1:88" ht="17.100000000000001" customHeight="1">
      <c r="C77" s="574" t="s">
        <v>74</v>
      </c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6"/>
      <c r="U77" s="551">
        <v>20</v>
      </c>
      <c r="V77" s="551"/>
      <c r="W77" s="551"/>
      <c r="X77" s="569"/>
      <c r="Y77" s="570"/>
      <c r="Z77" s="571"/>
      <c r="AA77" s="553"/>
      <c r="AB77" s="553"/>
      <c r="AC77" s="553"/>
      <c r="AD77" s="553"/>
      <c r="AE77" s="553"/>
      <c r="AF77" s="569"/>
      <c r="AG77" s="570"/>
      <c r="AH77" s="570"/>
      <c r="AI77" s="570"/>
      <c r="AJ77" s="571"/>
      <c r="AK77" s="570"/>
      <c r="AL77" s="570"/>
      <c r="AM77" s="570"/>
      <c r="AN77" s="571"/>
      <c r="AO77" s="570"/>
      <c r="AP77" s="570"/>
      <c r="AQ77" s="570"/>
      <c r="AR77" s="570"/>
      <c r="AS77" s="571"/>
      <c r="AT77" s="569"/>
      <c r="AU77" s="570"/>
      <c r="AV77" s="570"/>
      <c r="AW77" s="571"/>
      <c r="AX77" s="589"/>
      <c r="AY77" s="590"/>
      <c r="AZ77" s="590"/>
      <c r="BA77" s="591"/>
      <c r="BB77" s="589"/>
      <c r="BC77" s="590"/>
      <c r="BD77" s="590"/>
      <c r="BE77" s="591"/>
      <c r="BF77" s="569"/>
      <c r="BG77" s="570"/>
      <c r="BH77" s="570"/>
      <c r="BI77" s="570"/>
      <c r="BJ77" s="570"/>
      <c r="BK77" s="241"/>
      <c r="BL77" s="140"/>
      <c r="BM77" s="397"/>
      <c r="BN77" s="140"/>
      <c r="CH77" s="240"/>
      <c r="CI77" s="240"/>
      <c r="CJ77" s="240"/>
    </row>
    <row r="78" spans="1:88" ht="16.5" customHeight="1">
      <c r="C78" s="572" t="s">
        <v>177</v>
      </c>
      <c r="D78" s="564"/>
      <c r="E78" s="564"/>
      <c r="F78" s="564"/>
      <c r="G78" s="564"/>
      <c r="H78" s="564"/>
      <c r="I78" s="564"/>
      <c r="J78" s="564"/>
      <c r="K78" s="564"/>
      <c r="L78" s="564"/>
      <c r="M78" s="564"/>
      <c r="N78" s="564"/>
      <c r="O78" s="564"/>
      <c r="P78" s="564"/>
      <c r="Q78" s="564"/>
      <c r="R78" s="564"/>
      <c r="S78" s="564"/>
      <c r="T78" s="573"/>
      <c r="U78" s="535"/>
      <c r="V78" s="535"/>
      <c r="W78" s="535"/>
      <c r="X78" s="524"/>
      <c r="Y78" s="525"/>
      <c r="Z78" s="526"/>
      <c r="AA78" s="552">
        <f>'р 2'!W19</f>
        <v>116.2</v>
      </c>
      <c r="AB78" s="552"/>
      <c r="AC78" s="552"/>
      <c r="AD78" s="552"/>
      <c r="AE78" s="552"/>
      <c r="AF78" s="524"/>
      <c r="AG78" s="525"/>
      <c r="AH78" s="525"/>
      <c r="AI78" s="525"/>
      <c r="AJ78" s="526"/>
      <c r="AK78" s="525">
        <f>'р 2'!BO19</f>
        <v>0</v>
      </c>
      <c r="AL78" s="525"/>
      <c r="AM78" s="525"/>
      <c r="AN78" s="526"/>
      <c r="AO78" s="525">
        <v>8.8000000000000007</v>
      </c>
      <c r="AP78" s="525"/>
      <c r="AQ78" s="525"/>
      <c r="AR78" s="525"/>
      <c r="AS78" s="526"/>
      <c r="AT78" s="524">
        <f>'р 2'!EC19</f>
        <v>0</v>
      </c>
      <c r="AU78" s="525"/>
      <c r="AV78" s="525"/>
      <c r="AW78" s="526"/>
      <c r="AX78" s="524"/>
      <c r="AY78" s="525"/>
      <c r="AZ78" s="525"/>
      <c r="BA78" s="526"/>
      <c r="BB78" s="524">
        <f>'р 2'!DG19</f>
        <v>0</v>
      </c>
      <c r="BC78" s="525"/>
      <c r="BD78" s="525"/>
      <c r="BE78" s="526"/>
      <c r="BF78" s="524">
        <f>'р 2'!FU19</f>
        <v>0</v>
      </c>
      <c r="BG78" s="525"/>
      <c r="BH78" s="525"/>
      <c r="BI78" s="525"/>
      <c r="BJ78" s="525"/>
      <c r="BK78" s="265">
        <f>'р 2'!FU27</f>
        <v>0</v>
      </c>
      <c r="BL78" s="140"/>
      <c r="BM78" s="401">
        <f t="shared" si="0"/>
        <v>8.8000000000000007</v>
      </c>
      <c r="BN78" s="140"/>
    </row>
    <row r="79" spans="1:88" ht="58.5" customHeight="1">
      <c r="C79" s="419" t="s">
        <v>127</v>
      </c>
      <c r="D79" s="419"/>
      <c r="E79" s="419"/>
      <c r="F79" s="419"/>
      <c r="G79" s="419"/>
      <c r="H79" s="419"/>
      <c r="I79" s="419"/>
      <c r="J79" s="419"/>
      <c r="K79" s="419"/>
      <c r="L79" s="419"/>
      <c r="M79" s="419"/>
      <c r="N79" s="419"/>
      <c r="O79" s="419"/>
      <c r="P79" s="419"/>
      <c r="Q79" s="419"/>
      <c r="R79" s="419"/>
      <c r="S79" s="419"/>
      <c r="T79" s="419"/>
      <c r="U79" s="419"/>
      <c r="V79" s="419"/>
      <c r="W79" s="419"/>
      <c r="X79" s="419"/>
      <c r="Y79" s="419"/>
      <c r="Z79" s="419"/>
      <c r="AA79" s="419"/>
      <c r="AB79" s="419"/>
      <c r="AC79" s="419"/>
      <c r="AD79" s="419"/>
      <c r="AE79" s="419"/>
      <c r="AF79" s="419"/>
      <c r="AG79" s="419"/>
      <c r="AH79" s="419"/>
      <c r="AI79" s="419"/>
      <c r="AJ79" s="419"/>
      <c r="AK79" s="419"/>
      <c r="AL79" s="419"/>
      <c r="AM79" s="419"/>
      <c r="AN79" s="419"/>
      <c r="AO79" s="419"/>
      <c r="AP79" s="419"/>
      <c r="AQ79" s="419"/>
      <c r="AR79" s="419"/>
      <c r="AS79" s="419"/>
      <c r="AT79" s="419"/>
      <c r="AU79" s="419"/>
      <c r="AV79" s="419"/>
      <c r="AW79" s="419"/>
      <c r="AX79" s="419"/>
      <c r="AY79" s="419"/>
      <c r="AZ79" s="419"/>
      <c r="BA79" s="419"/>
      <c r="BB79" s="419"/>
      <c r="BC79" s="419"/>
      <c r="BD79" s="419"/>
      <c r="BE79" s="419"/>
      <c r="BF79" s="419"/>
      <c r="BG79" s="419"/>
      <c r="BH79" s="419"/>
      <c r="BI79" s="419"/>
      <c r="BJ79" s="419"/>
      <c r="BK79" s="249"/>
      <c r="BM79" s="397">
        <f t="shared" si="0"/>
        <v>0</v>
      </c>
    </row>
    <row r="80" spans="1:88" ht="28.5" customHeight="1">
      <c r="C80" s="489"/>
      <c r="D80" s="489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89"/>
      <c r="Q80" s="489"/>
      <c r="R80" s="489"/>
      <c r="S80" s="489"/>
      <c r="T80" s="489"/>
      <c r="U80" s="563" t="s">
        <v>67</v>
      </c>
      <c r="V80" s="563"/>
      <c r="W80" s="563"/>
      <c r="X80" s="433" t="s">
        <v>163</v>
      </c>
      <c r="Y80" s="431"/>
      <c r="Z80" s="431"/>
      <c r="AA80" s="431"/>
      <c r="AB80" s="431"/>
      <c r="AC80" s="431"/>
      <c r="AD80" s="431"/>
      <c r="AE80" s="431"/>
      <c r="AF80" s="431"/>
      <c r="AG80" s="431"/>
      <c r="AH80" s="431"/>
      <c r="AI80" s="431"/>
      <c r="AJ80" s="431"/>
      <c r="AK80" s="431"/>
      <c r="AL80" s="431"/>
      <c r="AM80" s="431"/>
      <c r="AN80" s="431"/>
      <c r="AO80" s="431"/>
      <c r="AP80" s="431"/>
      <c r="AQ80" s="431"/>
      <c r="AR80" s="431"/>
      <c r="AS80" s="431"/>
      <c r="AT80" s="431"/>
      <c r="AU80" s="431"/>
      <c r="AV80" s="431"/>
      <c r="AW80" s="431"/>
      <c r="AX80" s="431"/>
      <c r="AY80" s="431"/>
      <c r="AZ80" s="431"/>
      <c r="BA80" s="431"/>
      <c r="BB80" s="431"/>
      <c r="BC80" s="431"/>
      <c r="BD80" s="431"/>
      <c r="BE80" s="431"/>
      <c r="BF80" s="431"/>
      <c r="BG80" s="431"/>
      <c r="BH80" s="431"/>
      <c r="BI80" s="431"/>
      <c r="BJ80" s="431"/>
      <c r="BK80" s="432"/>
      <c r="BM80" s="397"/>
    </row>
    <row r="81" spans="2:65" ht="15.75" customHeight="1">
      <c r="C81" s="489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89"/>
      <c r="Q81" s="489"/>
      <c r="R81" s="489"/>
      <c r="S81" s="489"/>
      <c r="T81" s="489"/>
      <c r="U81" s="563"/>
      <c r="V81" s="563"/>
      <c r="W81" s="563"/>
      <c r="X81" s="549" t="s">
        <v>190</v>
      </c>
      <c r="Y81" s="549"/>
      <c r="Z81" s="549"/>
      <c r="AA81" s="580" t="s">
        <v>68</v>
      </c>
      <c r="AB81" s="581"/>
      <c r="AC81" s="581"/>
      <c r="AD81" s="581"/>
      <c r="AE81" s="582"/>
      <c r="AF81" s="439" t="s">
        <v>210</v>
      </c>
      <c r="AG81" s="440"/>
      <c r="AH81" s="440"/>
      <c r="AI81" s="440"/>
      <c r="AJ81" s="440"/>
      <c r="AK81" s="440"/>
      <c r="AL81" s="440"/>
      <c r="AM81" s="440"/>
      <c r="AN81" s="441"/>
      <c r="AO81" s="563" t="s">
        <v>192</v>
      </c>
      <c r="AP81" s="563"/>
      <c r="AQ81" s="563"/>
      <c r="AR81" s="563"/>
      <c r="AS81" s="563"/>
      <c r="AT81" s="563" t="s">
        <v>193</v>
      </c>
      <c r="AU81" s="563"/>
      <c r="AV81" s="563"/>
      <c r="AW81" s="563"/>
      <c r="AX81" s="562" t="s">
        <v>192</v>
      </c>
      <c r="AY81" s="562"/>
      <c r="AZ81" s="562"/>
      <c r="BA81" s="562"/>
      <c r="BB81" s="562"/>
      <c r="BC81" s="562"/>
      <c r="BD81" s="562"/>
      <c r="BE81" s="562"/>
      <c r="BF81" s="540" t="s">
        <v>327</v>
      </c>
      <c r="BG81" s="541"/>
      <c r="BH81" s="541"/>
      <c r="BI81" s="541"/>
      <c r="BJ81" s="542"/>
      <c r="BK81" s="254"/>
      <c r="BM81" s="397"/>
    </row>
    <row r="82" spans="2:65" ht="27" customHeight="1">
      <c r="C82" s="489"/>
      <c r="D82" s="489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89"/>
      <c r="Q82" s="489"/>
      <c r="R82" s="489"/>
      <c r="S82" s="489"/>
      <c r="T82" s="489"/>
      <c r="U82" s="563"/>
      <c r="V82" s="563"/>
      <c r="W82" s="563"/>
      <c r="X82" s="549"/>
      <c r="Y82" s="549"/>
      <c r="Z82" s="549"/>
      <c r="AA82" s="583"/>
      <c r="AB82" s="584"/>
      <c r="AC82" s="584"/>
      <c r="AD82" s="584"/>
      <c r="AE82" s="585"/>
      <c r="AF82" s="442"/>
      <c r="AG82" s="443"/>
      <c r="AH82" s="443"/>
      <c r="AI82" s="443"/>
      <c r="AJ82" s="443"/>
      <c r="AK82" s="443"/>
      <c r="AL82" s="443"/>
      <c r="AM82" s="443"/>
      <c r="AN82" s="444"/>
      <c r="AO82" s="563"/>
      <c r="AP82" s="563"/>
      <c r="AQ82" s="563"/>
      <c r="AR82" s="563"/>
      <c r="AS82" s="563"/>
      <c r="AT82" s="563"/>
      <c r="AU82" s="563"/>
      <c r="AV82" s="563"/>
      <c r="AW82" s="563"/>
      <c r="AX82" s="562"/>
      <c r="AY82" s="562"/>
      <c r="AZ82" s="562"/>
      <c r="BA82" s="562"/>
      <c r="BB82" s="562"/>
      <c r="BC82" s="562"/>
      <c r="BD82" s="562"/>
      <c r="BE82" s="562"/>
      <c r="BF82" s="543"/>
      <c r="BG82" s="544"/>
      <c r="BH82" s="544"/>
      <c r="BI82" s="544"/>
      <c r="BJ82" s="545"/>
      <c r="BK82" s="255" t="s">
        <v>44</v>
      </c>
      <c r="BM82" s="397"/>
    </row>
    <row r="83" spans="2:65" ht="41.25" customHeight="1">
      <c r="C83" s="489"/>
      <c r="D83" s="489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89"/>
      <c r="Q83" s="489"/>
      <c r="R83" s="489"/>
      <c r="S83" s="489"/>
      <c r="T83" s="489"/>
      <c r="U83" s="563"/>
      <c r="V83" s="563"/>
      <c r="W83" s="563"/>
      <c r="X83" s="549"/>
      <c r="Y83" s="549"/>
      <c r="Z83" s="549"/>
      <c r="AA83" s="586"/>
      <c r="AB83" s="587"/>
      <c r="AC83" s="587"/>
      <c r="AD83" s="587"/>
      <c r="AE83" s="588"/>
      <c r="AF83" s="446" t="s">
        <v>42</v>
      </c>
      <c r="AG83" s="446"/>
      <c r="AH83" s="446"/>
      <c r="AI83" s="446"/>
      <c r="AJ83" s="446"/>
      <c r="AK83" s="446" t="s">
        <v>24</v>
      </c>
      <c r="AL83" s="446"/>
      <c r="AM83" s="446"/>
      <c r="AN83" s="446"/>
      <c r="AO83" s="563"/>
      <c r="AP83" s="563"/>
      <c r="AQ83" s="563"/>
      <c r="AR83" s="563"/>
      <c r="AS83" s="563"/>
      <c r="AT83" s="563"/>
      <c r="AU83" s="563"/>
      <c r="AV83" s="563"/>
      <c r="AW83" s="563"/>
      <c r="AX83" s="687" t="s">
        <v>22</v>
      </c>
      <c r="AY83" s="687"/>
      <c r="AZ83" s="687"/>
      <c r="BA83" s="687"/>
      <c r="BB83" s="687" t="s">
        <v>197</v>
      </c>
      <c r="BC83" s="687"/>
      <c r="BD83" s="687"/>
      <c r="BE83" s="687"/>
      <c r="BF83" s="546"/>
      <c r="BG83" s="547"/>
      <c r="BH83" s="547"/>
      <c r="BI83" s="547"/>
      <c r="BJ83" s="548"/>
      <c r="BK83" s="256"/>
      <c r="BM83" s="397"/>
    </row>
    <row r="84" spans="2:65" ht="18.75" customHeight="1">
      <c r="C84" s="577">
        <v>1</v>
      </c>
      <c r="D84" s="578"/>
      <c r="E84" s="578"/>
      <c r="F84" s="578"/>
      <c r="G84" s="578"/>
      <c r="H84" s="578"/>
      <c r="I84" s="578"/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9"/>
      <c r="U84" s="550">
        <v>2</v>
      </c>
      <c r="V84" s="550"/>
      <c r="W84" s="550"/>
      <c r="X84" s="550">
        <v>3</v>
      </c>
      <c r="Y84" s="550"/>
      <c r="Z84" s="550"/>
      <c r="AA84" s="556"/>
      <c r="AB84" s="557"/>
      <c r="AC84" s="557"/>
      <c r="AD84" s="557"/>
      <c r="AE84" s="558"/>
      <c r="AF84" s="559">
        <v>4</v>
      </c>
      <c r="AG84" s="559"/>
      <c r="AH84" s="559"/>
      <c r="AI84" s="559"/>
      <c r="AJ84" s="559"/>
      <c r="AK84" s="559">
        <v>5</v>
      </c>
      <c r="AL84" s="559"/>
      <c r="AM84" s="559"/>
      <c r="AN84" s="559"/>
      <c r="AO84" s="559">
        <v>6</v>
      </c>
      <c r="AP84" s="559"/>
      <c r="AQ84" s="559"/>
      <c r="AR84" s="559"/>
      <c r="AS84" s="559"/>
      <c r="AT84" s="559">
        <v>7</v>
      </c>
      <c r="AU84" s="559"/>
      <c r="AV84" s="559"/>
      <c r="AW84" s="559"/>
      <c r="AX84" s="559">
        <v>8</v>
      </c>
      <c r="AY84" s="559"/>
      <c r="AZ84" s="559"/>
      <c r="BA84" s="559"/>
      <c r="BB84" s="559">
        <v>9</v>
      </c>
      <c r="BC84" s="559"/>
      <c r="BD84" s="559"/>
      <c r="BE84" s="559"/>
      <c r="BF84" s="484">
        <v>10</v>
      </c>
      <c r="BG84" s="484"/>
      <c r="BH84" s="484"/>
      <c r="BI84" s="484"/>
      <c r="BJ84" s="484"/>
      <c r="BK84" s="257">
        <v>11</v>
      </c>
      <c r="BM84" s="397"/>
    </row>
    <row r="85" spans="2:65" ht="18" customHeight="1">
      <c r="C85" s="493" t="s">
        <v>75</v>
      </c>
      <c r="D85" s="490"/>
      <c r="E85" s="490"/>
      <c r="F85" s="490"/>
      <c r="G85" s="490"/>
      <c r="H85" s="490"/>
      <c r="I85" s="490"/>
      <c r="J85" s="490"/>
      <c r="K85" s="490"/>
      <c r="L85" s="490"/>
      <c r="M85" s="490"/>
      <c r="N85" s="490"/>
      <c r="O85" s="490"/>
      <c r="P85" s="490"/>
      <c r="Q85" s="490"/>
      <c r="R85" s="490"/>
      <c r="S85" s="490"/>
      <c r="T85" s="494"/>
      <c r="U85" s="507"/>
      <c r="V85" s="508"/>
      <c r="W85" s="509"/>
      <c r="X85" s="495"/>
      <c r="Y85" s="512"/>
      <c r="Z85" s="513"/>
      <c r="AA85" s="495"/>
      <c r="AB85" s="512"/>
      <c r="AC85" s="512"/>
      <c r="AD85" s="512"/>
      <c r="AE85" s="513"/>
      <c r="AF85" s="504"/>
      <c r="AG85" s="505"/>
      <c r="AH85" s="505"/>
      <c r="AI85" s="505"/>
      <c r="AJ85" s="506"/>
      <c r="AK85" s="512"/>
      <c r="AL85" s="512"/>
      <c r="AM85" s="512"/>
      <c r="AN85" s="513"/>
      <c r="AO85" s="512"/>
      <c r="AP85" s="512"/>
      <c r="AQ85" s="512"/>
      <c r="AR85" s="512"/>
      <c r="AS85" s="512"/>
      <c r="AT85" s="495"/>
      <c r="AU85" s="512"/>
      <c r="AV85" s="512"/>
      <c r="AW85" s="513"/>
      <c r="AX85" s="512"/>
      <c r="AY85" s="512"/>
      <c r="AZ85" s="512"/>
      <c r="BA85" s="512"/>
      <c r="BB85" s="495"/>
      <c r="BC85" s="512"/>
      <c r="BD85" s="512"/>
      <c r="BE85" s="513"/>
      <c r="BF85" s="560"/>
      <c r="BG85" s="561"/>
      <c r="BH85" s="561"/>
      <c r="BI85" s="561"/>
      <c r="BJ85" s="561"/>
      <c r="BK85" s="227"/>
      <c r="BM85" s="397">
        <f t="shared" si="0"/>
        <v>0</v>
      </c>
    </row>
    <row r="86" spans="2:65" ht="18" customHeight="1">
      <c r="B86" s="77" t="e">
        <f>#REF!</f>
        <v>#REF!</v>
      </c>
      <c r="C86" s="493" t="s">
        <v>76</v>
      </c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4"/>
      <c r="U86" s="507">
        <v>21</v>
      </c>
      <c r="V86" s="508"/>
      <c r="W86" s="509"/>
      <c r="X86" s="495"/>
      <c r="Y86" s="512"/>
      <c r="Z86" s="513"/>
      <c r="AA86" s="495"/>
      <c r="AB86" s="512"/>
      <c r="AC86" s="512"/>
      <c r="AD86" s="512"/>
      <c r="AE86" s="513"/>
      <c r="AF86" s="501"/>
      <c r="AG86" s="502"/>
      <c r="AH86" s="502"/>
      <c r="AI86" s="502"/>
      <c r="AJ86" s="503"/>
      <c r="AK86" s="512"/>
      <c r="AL86" s="512"/>
      <c r="AM86" s="512"/>
      <c r="AN86" s="513"/>
      <c r="AO86" s="512">
        <v>757.5</v>
      </c>
      <c r="AP86" s="512"/>
      <c r="AQ86" s="512"/>
      <c r="AR86" s="512"/>
      <c r="AS86" s="512"/>
      <c r="AT86" s="495"/>
      <c r="AU86" s="512"/>
      <c r="AV86" s="512"/>
      <c r="AW86" s="513"/>
      <c r="AX86" s="767">
        <v>757.5</v>
      </c>
      <c r="AY86" s="767"/>
      <c r="AZ86" s="767"/>
      <c r="BA86" s="767"/>
      <c r="BB86" s="774"/>
      <c r="BC86" s="767"/>
      <c r="BD86" s="767"/>
      <c r="BE86" s="775"/>
      <c r="BF86" s="554"/>
      <c r="BG86" s="555"/>
      <c r="BH86" s="555"/>
      <c r="BI86" s="555"/>
      <c r="BJ86" s="555"/>
      <c r="BK86" s="248"/>
      <c r="BM86" s="397">
        <f t="shared" si="0"/>
        <v>757.5</v>
      </c>
    </row>
    <row r="87" spans="2:65" ht="12" customHeight="1">
      <c r="C87" s="485" t="s">
        <v>77</v>
      </c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7"/>
      <c r="U87" s="522"/>
      <c r="V87" s="522"/>
      <c r="W87" s="522"/>
      <c r="X87" s="504"/>
      <c r="Y87" s="505"/>
      <c r="Z87" s="506"/>
      <c r="AA87" s="504"/>
      <c r="AB87" s="505"/>
      <c r="AC87" s="505"/>
      <c r="AD87" s="505"/>
      <c r="AE87" s="506"/>
      <c r="AF87" s="505"/>
      <c r="AG87" s="505"/>
      <c r="AH87" s="505"/>
      <c r="AI87" s="505"/>
      <c r="AJ87" s="506"/>
      <c r="AK87" s="504"/>
      <c r="AL87" s="505"/>
      <c r="AM87" s="505"/>
      <c r="AN87" s="506"/>
      <c r="AO87" s="505"/>
      <c r="AP87" s="505"/>
      <c r="AQ87" s="505"/>
      <c r="AR87" s="505"/>
      <c r="AS87" s="506"/>
      <c r="AT87" s="505"/>
      <c r="AU87" s="505"/>
      <c r="AV87" s="505"/>
      <c r="AW87" s="505"/>
      <c r="AX87" s="768"/>
      <c r="AY87" s="769"/>
      <c r="AZ87" s="769"/>
      <c r="BA87" s="770"/>
      <c r="BB87" s="769"/>
      <c r="BC87" s="769"/>
      <c r="BD87" s="769"/>
      <c r="BE87" s="769"/>
      <c r="BF87" s="560"/>
      <c r="BG87" s="561"/>
      <c r="BH87" s="561"/>
      <c r="BI87" s="561"/>
      <c r="BJ87" s="561"/>
      <c r="BK87" s="228"/>
      <c r="BM87" s="397">
        <f t="shared" si="0"/>
        <v>0</v>
      </c>
    </row>
    <row r="88" spans="2:65" ht="18">
      <c r="C88" s="493" t="s">
        <v>332</v>
      </c>
      <c r="D88" s="490"/>
      <c r="E88" s="490"/>
      <c r="F88" s="490"/>
      <c r="G88" s="490"/>
      <c r="H88" s="490"/>
      <c r="I88" s="490"/>
      <c r="J88" s="490"/>
      <c r="K88" s="490"/>
      <c r="L88" s="490"/>
      <c r="M88" s="490"/>
      <c r="N88" s="490"/>
      <c r="O88" s="490"/>
      <c r="P88" s="490"/>
      <c r="Q88" s="490"/>
      <c r="R88" s="490"/>
      <c r="S88" s="490"/>
      <c r="T88" s="494"/>
      <c r="U88" s="508"/>
      <c r="V88" s="508"/>
      <c r="W88" s="508"/>
      <c r="X88" s="495"/>
      <c r="Y88" s="512"/>
      <c r="Z88" s="513"/>
      <c r="AA88" s="495"/>
      <c r="AB88" s="512"/>
      <c r="AC88" s="512"/>
      <c r="AD88" s="512"/>
      <c r="AE88" s="513"/>
      <c r="AF88" s="512"/>
      <c r="AG88" s="512"/>
      <c r="AH88" s="512"/>
      <c r="AI88" s="512"/>
      <c r="AJ88" s="513"/>
      <c r="AK88" s="495"/>
      <c r="AL88" s="512"/>
      <c r="AM88" s="512"/>
      <c r="AN88" s="513"/>
      <c r="AO88" s="512"/>
      <c r="AP88" s="512"/>
      <c r="AQ88" s="512"/>
      <c r="AR88" s="512"/>
      <c r="AS88" s="513"/>
      <c r="AT88" s="512"/>
      <c r="AU88" s="512"/>
      <c r="AV88" s="512"/>
      <c r="AW88" s="512"/>
      <c r="AX88" s="774"/>
      <c r="AY88" s="767"/>
      <c r="AZ88" s="767"/>
      <c r="BA88" s="775"/>
      <c r="BB88" s="767"/>
      <c r="BC88" s="767"/>
      <c r="BD88" s="767"/>
      <c r="BE88" s="767"/>
      <c r="BF88" s="554"/>
      <c r="BG88" s="555"/>
      <c r="BH88" s="555"/>
      <c r="BI88" s="555"/>
      <c r="BJ88" s="555"/>
      <c r="BK88" s="228"/>
      <c r="BM88" s="397">
        <f t="shared" si="0"/>
        <v>0</v>
      </c>
    </row>
    <row r="89" spans="2:65" ht="18" customHeight="1">
      <c r="B89" s="77" t="e">
        <f>#REF!</f>
        <v>#REF!</v>
      </c>
      <c r="C89" s="537" t="s">
        <v>331</v>
      </c>
      <c r="D89" s="510"/>
      <c r="E89" s="510"/>
      <c r="F89" s="510"/>
      <c r="G89" s="510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1"/>
      <c r="U89" s="498">
        <v>22</v>
      </c>
      <c r="V89" s="498"/>
      <c r="W89" s="498"/>
      <c r="X89" s="501"/>
      <c r="Y89" s="502"/>
      <c r="Z89" s="503"/>
      <c r="AA89" s="501"/>
      <c r="AB89" s="502"/>
      <c r="AC89" s="502"/>
      <c r="AD89" s="502"/>
      <c r="AE89" s="503"/>
      <c r="AF89" s="502"/>
      <c r="AG89" s="502"/>
      <c r="AH89" s="502"/>
      <c r="AI89" s="502"/>
      <c r="AJ89" s="503"/>
      <c r="AK89" s="501"/>
      <c r="AL89" s="502"/>
      <c r="AM89" s="502"/>
      <c r="AN89" s="503"/>
      <c r="AO89" s="502"/>
      <c r="AP89" s="502"/>
      <c r="AQ89" s="502"/>
      <c r="AR89" s="502"/>
      <c r="AS89" s="503"/>
      <c r="AT89" s="502"/>
      <c r="AU89" s="502"/>
      <c r="AV89" s="502"/>
      <c r="AW89" s="502"/>
      <c r="AX89" s="789"/>
      <c r="AY89" s="773"/>
      <c r="AZ89" s="773"/>
      <c r="BA89" s="790"/>
      <c r="BB89" s="773"/>
      <c r="BC89" s="773"/>
      <c r="BD89" s="773"/>
      <c r="BE89" s="773"/>
      <c r="BF89" s="792"/>
      <c r="BG89" s="793"/>
      <c r="BH89" s="793"/>
      <c r="BI89" s="793"/>
      <c r="BJ89" s="793"/>
      <c r="BK89" s="248"/>
      <c r="BM89" s="397">
        <f t="shared" si="0"/>
        <v>0</v>
      </c>
    </row>
    <row r="90" spans="2:65" ht="18" customHeight="1">
      <c r="C90" s="485" t="s">
        <v>178</v>
      </c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7"/>
      <c r="U90" s="522"/>
      <c r="V90" s="522"/>
      <c r="W90" s="523"/>
      <c r="X90" s="504"/>
      <c r="Y90" s="505"/>
      <c r="Z90" s="506"/>
      <c r="AA90" s="504"/>
      <c r="AB90" s="505"/>
      <c r="AC90" s="505"/>
      <c r="AD90" s="505"/>
      <c r="AE90" s="506"/>
      <c r="AF90" s="504"/>
      <c r="AG90" s="505"/>
      <c r="AH90" s="505"/>
      <c r="AI90" s="505"/>
      <c r="AJ90" s="506"/>
      <c r="AK90" s="505"/>
      <c r="AL90" s="505"/>
      <c r="AM90" s="505"/>
      <c r="AN90" s="506"/>
      <c r="AO90" s="505"/>
      <c r="AP90" s="505"/>
      <c r="AQ90" s="505"/>
      <c r="AR90" s="505"/>
      <c r="AS90" s="505"/>
      <c r="AT90" s="504"/>
      <c r="AU90" s="505"/>
      <c r="AV90" s="505"/>
      <c r="AW90" s="506"/>
      <c r="AX90" s="769"/>
      <c r="AY90" s="769"/>
      <c r="AZ90" s="769"/>
      <c r="BA90" s="769"/>
      <c r="BB90" s="768"/>
      <c r="BC90" s="769"/>
      <c r="BD90" s="769"/>
      <c r="BE90" s="770"/>
      <c r="BF90" s="560"/>
      <c r="BG90" s="561"/>
      <c r="BH90" s="561"/>
      <c r="BI90" s="561"/>
      <c r="BJ90" s="791"/>
      <c r="BK90" s="247"/>
      <c r="BM90" s="397">
        <f t="shared" si="0"/>
        <v>0</v>
      </c>
    </row>
    <row r="91" spans="2:65" ht="18" customHeight="1">
      <c r="C91" s="493" t="s">
        <v>179</v>
      </c>
      <c r="D91" s="490"/>
      <c r="E91" s="490"/>
      <c r="F91" s="490"/>
      <c r="G91" s="490"/>
      <c r="H91" s="490"/>
      <c r="I91" s="490"/>
      <c r="J91" s="490"/>
      <c r="K91" s="490"/>
      <c r="L91" s="490"/>
      <c r="M91" s="490"/>
      <c r="N91" s="490"/>
      <c r="O91" s="490"/>
      <c r="P91" s="490"/>
      <c r="Q91" s="490"/>
      <c r="R91" s="490"/>
      <c r="S91" s="490"/>
      <c r="T91" s="494"/>
      <c r="U91" s="507"/>
      <c r="V91" s="619"/>
      <c r="W91" s="620"/>
      <c r="X91" s="495"/>
      <c r="Y91" s="496"/>
      <c r="Z91" s="497"/>
      <c r="AA91" s="141"/>
      <c r="AB91" s="142"/>
      <c r="AC91" s="142"/>
      <c r="AD91" s="142"/>
      <c r="AE91" s="143"/>
      <c r="AF91" s="495"/>
      <c r="AG91" s="496"/>
      <c r="AH91" s="496"/>
      <c r="AI91" s="496"/>
      <c r="AJ91" s="497"/>
      <c r="AK91" s="495"/>
      <c r="AL91" s="496"/>
      <c r="AM91" s="496"/>
      <c r="AN91" s="497"/>
      <c r="AO91" s="495"/>
      <c r="AP91" s="512"/>
      <c r="AQ91" s="512"/>
      <c r="AR91" s="512"/>
      <c r="AS91" s="513"/>
      <c r="AT91" s="495"/>
      <c r="AU91" s="496"/>
      <c r="AV91" s="496"/>
      <c r="AW91" s="497"/>
      <c r="AX91" s="774"/>
      <c r="AY91" s="767"/>
      <c r="AZ91" s="767"/>
      <c r="BA91" s="775"/>
      <c r="BB91" s="774"/>
      <c r="BC91" s="496"/>
      <c r="BD91" s="496"/>
      <c r="BE91" s="497"/>
      <c r="BF91" s="554"/>
      <c r="BG91" s="496"/>
      <c r="BH91" s="496"/>
      <c r="BI91" s="496"/>
      <c r="BJ91" s="497"/>
      <c r="BK91" s="144"/>
      <c r="BM91" s="397">
        <f t="shared" si="0"/>
        <v>0</v>
      </c>
    </row>
    <row r="92" spans="2:65" ht="18" customHeight="1">
      <c r="B92" s="77" t="e">
        <f>#REF!</f>
        <v>#REF!</v>
      </c>
      <c r="C92" s="537" t="s">
        <v>180</v>
      </c>
      <c r="D92" s="510"/>
      <c r="E92" s="510"/>
      <c r="F92" s="510"/>
      <c r="G92" s="510"/>
      <c r="H92" s="510"/>
      <c r="I92" s="510"/>
      <c r="J92" s="510"/>
      <c r="K92" s="510"/>
      <c r="L92" s="510"/>
      <c r="M92" s="510"/>
      <c r="N92" s="510"/>
      <c r="O92" s="510"/>
      <c r="P92" s="510"/>
      <c r="Q92" s="510"/>
      <c r="R92" s="510"/>
      <c r="S92" s="510"/>
      <c r="T92" s="511"/>
      <c r="U92" s="498">
        <v>23</v>
      </c>
      <c r="V92" s="498"/>
      <c r="W92" s="499"/>
      <c r="X92" s="501"/>
      <c r="Y92" s="502"/>
      <c r="Z92" s="503"/>
      <c r="AA92" s="501"/>
      <c r="AB92" s="502"/>
      <c r="AC92" s="502"/>
      <c r="AD92" s="502"/>
      <c r="AE92" s="503"/>
      <c r="AF92" s="501"/>
      <c r="AG92" s="502"/>
      <c r="AH92" s="502"/>
      <c r="AI92" s="502"/>
      <c r="AJ92" s="503"/>
      <c r="AK92" s="502"/>
      <c r="AL92" s="502"/>
      <c r="AM92" s="502"/>
      <c r="AN92" s="503"/>
      <c r="AO92" s="502"/>
      <c r="AP92" s="502"/>
      <c r="AQ92" s="502"/>
      <c r="AR92" s="502"/>
      <c r="AS92" s="502"/>
      <c r="AT92" s="501"/>
      <c r="AU92" s="502"/>
      <c r="AV92" s="502"/>
      <c r="AW92" s="503"/>
      <c r="AX92" s="773"/>
      <c r="AY92" s="773"/>
      <c r="AZ92" s="773"/>
      <c r="BA92" s="773"/>
      <c r="BB92" s="789"/>
      <c r="BC92" s="773"/>
      <c r="BD92" s="773"/>
      <c r="BE92" s="790"/>
      <c r="BF92" s="792"/>
      <c r="BG92" s="793"/>
      <c r="BH92" s="793"/>
      <c r="BI92" s="793"/>
      <c r="BJ92" s="803"/>
      <c r="BK92" s="246"/>
      <c r="BM92" s="397">
        <f t="shared" si="0"/>
        <v>0</v>
      </c>
    </row>
    <row r="93" spans="2:65" ht="18" customHeight="1">
      <c r="C93" s="493" t="s">
        <v>181</v>
      </c>
      <c r="D93" s="490"/>
      <c r="E93" s="490"/>
      <c r="F93" s="490"/>
      <c r="G93" s="490"/>
      <c r="H93" s="490"/>
      <c r="I93" s="490"/>
      <c r="J93" s="490"/>
      <c r="K93" s="490"/>
      <c r="L93" s="490"/>
      <c r="M93" s="490"/>
      <c r="N93" s="490"/>
      <c r="O93" s="490"/>
      <c r="P93" s="490"/>
      <c r="Q93" s="490"/>
      <c r="R93" s="490"/>
      <c r="S93" s="490"/>
      <c r="T93" s="494"/>
      <c r="U93" s="500"/>
      <c r="V93" s="500"/>
      <c r="W93" s="500"/>
      <c r="X93" s="504"/>
      <c r="Y93" s="505"/>
      <c r="Z93" s="506"/>
      <c r="AA93" s="504"/>
      <c r="AB93" s="505"/>
      <c r="AC93" s="505"/>
      <c r="AD93" s="505"/>
      <c r="AE93" s="506"/>
      <c r="AF93" s="512"/>
      <c r="AG93" s="512"/>
      <c r="AH93" s="512"/>
      <c r="AI93" s="512"/>
      <c r="AJ93" s="513"/>
      <c r="AK93" s="504"/>
      <c r="AL93" s="505"/>
      <c r="AM93" s="505"/>
      <c r="AN93" s="506"/>
      <c r="AO93" s="512"/>
      <c r="AP93" s="512"/>
      <c r="AQ93" s="512"/>
      <c r="AR93" s="512"/>
      <c r="AS93" s="513"/>
      <c r="AT93" s="771"/>
      <c r="AU93" s="771"/>
      <c r="AV93" s="771"/>
      <c r="AW93" s="771"/>
      <c r="AX93" s="774"/>
      <c r="AY93" s="767"/>
      <c r="AZ93" s="767"/>
      <c r="BA93" s="775"/>
      <c r="BB93" s="794"/>
      <c r="BC93" s="794"/>
      <c r="BD93" s="794"/>
      <c r="BE93" s="794"/>
      <c r="BF93" s="554"/>
      <c r="BG93" s="555"/>
      <c r="BH93" s="555"/>
      <c r="BI93" s="555"/>
      <c r="BJ93" s="555"/>
      <c r="BK93" s="227"/>
      <c r="BM93" s="397">
        <f t="shared" si="0"/>
        <v>0</v>
      </c>
    </row>
    <row r="94" spans="2:65" ht="18" customHeight="1">
      <c r="C94" s="493" t="s">
        <v>182</v>
      </c>
      <c r="D94" s="490"/>
      <c r="E94" s="490"/>
      <c r="F94" s="490"/>
      <c r="G94" s="490"/>
      <c r="H94" s="490"/>
      <c r="I94" s="490"/>
      <c r="J94" s="490"/>
      <c r="K94" s="490"/>
      <c r="L94" s="490"/>
      <c r="M94" s="490"/>
      <c r="N94" s="490"/>
      <c r="O94" s="490"/>
      <c r="P94" s="490"/>
      <c r="Q94" s="490"/>
      <c r="R94" s="490"/>
      <c r="S94" s="490"/>
      <c r="T94" s="494"/>
      <c r="U94" s="500"/>
      <c r="V94" s="500"/>
      <c r="W94" s="500"/>
      <c r="X94" s="495"/>
      <c r="Y94" s="512"/>
      <c r="Z94" s="513"/>
      <c r="AA94" s="495"/>
      <c r="AB94" s="512"/>
      <c r="AC94" s="512"/>
      <c r="AD94" s="512"/>
      <c r="AE94" s="513"/>
      <c r="AF94" s="512"/>
      <c r="AG94" s="512"/>
      <c r="AH94" s="512"/>
      <c r="AI94" s="512"/>
      <c r="AJ94" s="513"/>
      <c r="AK94" s="495"/>
      <c r="AL94" s="512"/>
      <c r="AM94" s="512"/>
      <c r="AN94" s="513"/>
      <c r="AO94" s="512">
        <f>'р 2 прод '!BB38</f>
        <v>0</v>
      </c>
      <c r="AP94" s="512"/>
      <c r="AQ94" s="512"/>
      <c r="AR94" s="512"/>
      <c r="AS94" s="513"/>
      <c r="AT94" s="771"/>
      <c r="AU94" s="771"/>
      <c r="AV94" s="771"/>
      <c r="AW94" s="771"/>
      <c r="AX94" s="774"/>
      <c r="AY94" s="767"/>
      <c r="AZ94" s="767"/>
      <c r="BA94" s="775"/>
      <c r="BB94" s="794"/>
      <c r="BC94" s="794"/>
      <c r="BD94" s="794"/>
      <c r="BE94" s="794"/>
      <c r="BF94" s="554"/>
      <c r="BG94" s="555"/>
      <c r="BH94" s="555"/>
      <c r="BI94" s="555"/>
      <c r="BJ94" s="555"/>
      <c r="BK94" s="228"/>
      <c r="BM94" s="397">
        <f t="shared" si="0"/>
        <v>0</v>
      </c>
    </row>
    <row r="95" spans="2:65" ht="18" customHeight="1">
      <c r="B95" s="77" t="e">
        <f>#REF!</f>
        <v>#REF!</v>
      </c>
      <c r="C95" s="493" t="s">
        <v>183</v>
      </c>
      <c r="D95" s="490"/>
      <c r="E95" s="490"/>
      <c r="F95" s="490"/>
      <c r="G95" s="490"/>
      <c r="H95" s="490"/>
      <c r="I95" s="490"/>
      <c r="J95" s="490"/>
      <c r="K95" s="490"/>
      <c r="L95" s="490"/>
      <c r="M95" s="490"/>
      <c r="N95" s="490"/>
      <c r="O95" s="490"/>
      <c r="P95" s="490"/>
      <c r="Q95" s="490"/>
      <c r="R95" s="490"/>
      <c r="S95" s="490"/>
      <c r="T95" s="494"/>
      <c r="U95" s="500">
        <v>24</v>
      </c>
      <c r="V95" s="500"/>
      <c r="W95" s="500"/>
      <c r="X95" s="495"/>
      <c r="Y95" s="512"/>
      <c r="Z95" s="513"/>
      <c r="AA95" s="495"/>
      <c r="AB95" s="512"/>
      <c r="AC95" s="512"/>
      <c r="AD95" s="512"/>
      <c r="AE95" s="513"/>
      <c r="AF95" s="512"/>
      <c r="AG95" s="512"/>
      <c r="AH95" s="512"/>
      <c r="AI95" s="512"/>
      <c r="AJ95" s="513"/>
      <c r="AK95" s="501"/>
      <c r="AL95" s="502"/>
      <c r="AM95" s="502"/>
      <c r="AN95" s="503"/>
      <c r="AO95" s="512"/>
      <c r="AP95" s="512"/>
      <c r="AQ95" s="512"/>
      <c r="AR95" s="512"/>
      <c r="AS95" s="513"/>
      <c r="AT95" s="771"/>
      <c r="AU95" s="771"/>
      <c r="AV95" s="771"/>
      <c r="AW95" s="771"/>
      <c r="AX95" s="774"/>
      <c r="AY95" s="767"/>
      <c r="AZ95" s="767"/>
      <c r="BA95" s="775"/>
      <c r="BB95" s="794"/>
      <c r="BC95" s="794"/>
      <c r="BD95" s="794"/>
      <c r="BE95" s="794"/>
      <c r="BF95" s="792"/>
      <c r="BG95" s="793"/>
      <c r="BH95" s="793"/>
      <c r="BI95" s="793"/>
      <c r="BJ95" s="793"/>
      <c r="BK95" s="248"/>
      <c r="BM95" s="397">
        <f t="shared" si="0"/>
        <v>0</v>
      </c>
    </row>
    <row r="96" spans="2:65" ht="56.25" customHeight="1">
      <c r="C96" s="412" t="s">
        <v>219</v>
      </c>
      <c r="D96" s="413"/>
      <c r="E96" s="413"/>
      <c r="F96" s="413"/>
      <c r="G96" s="413"/>
      <c r="H96" s="413"/>
      <c r="I96" s="41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  <c r="BC96" s="413"/>
      <c r="BD96" s="413"/>
      <c r="BE96" s="413"/>
      <c r="BF96" s="413"/>
      <c r="BG96" s="413"/>
      <c r="BH96" s="413"/>
      <c r="BI96" s="413"/>
      <c r="BJ96" s="413"/>
      <c r="BK96" s="249"/>
    </row>
    <row r="97" spans="2:65" ht="18" customHeight="1">
      <c r="B97" s="77" t="e">
        <f>#REF!</f>
        <v>#REF!</v>
      </c>
      <c r="C97" s="483" t="s">
        <v>184</v>
      </c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56">
        <v>25</v>
      </c>
      <c r="V97" s="456"/>
      <c r="W97" s="456"/>
      <c r="X97" s="445"/>
      <c r="Y97" s="445"/>
      <c r="Z97" s="445"/>
      <c r="AA97" s="520"/>
      <c r="AB97" s="518"/>
      <c r="AC97" s="518"/>
      <c r="AD97" s="518"/>
      <c r="AE97" s="519"/>
      <c r="AF97" s="519">
        <v>175.6</v>
      </c>
      <c r="AG97" s="445"/>
      <c r="AH97" s="445"/>
      <c r="AI97" s="445"/>
      <c r="AJ97" s="445"/>
      <c r="AK97" s="445"/>
      <c r="AL97" s="445"/>
      <c r="AM97" s="445"/>
      <c r="AN97" s="445"/>
      <c r="AO97" s="445">
        <v>377.6</v>
      </c>
      <c r="AP97" s="445"/>
      <c r="AQ97" s="445"/>
      <c r="AR97" s="445"/>
      <c r="AS97" s="445"/>
      <c r="AT97" s="445"/>
      <c r="AU97" s="445"/>
      <c r="AV97" s="445"/>
      <c r="AW97" s="445"/>
      <c r="AX97" s="445"/>
      <c r="AY97" s="445"/>
      <c r="AZ97" s="445"/>
      <c r="BA97" s="445"/>
      <c r="BB97" s="776"/>
      <c r="BC97" s="776"/>
      <c r="BD97" s="776"/>
      <c r="BE97" s="776"/>
      <c r="BF97" s="445"/>
      <c r="BG97" s="445"/>
      <c r="BH97" s="445"/>
      <c r="BI97" s="445"/>
      <c r="BJ97" s="445"/>
      <c r="BK97" s="258"/>
      <c r="BM97" s="401">
        <f>SUM(X97:AS97)</f>
        <v>553.20000000000005</v>
      </c>
    </row>
    <row r="98" spans="2:65" ht="18" customHeight="1">
      <c r="C98" s="485" t="s">
        <v>78</v>
      </c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7"/>
      <c r="U98" s="500"/>
      <c r="V98" s="500"/>
      <c r="W98" s="500"/>
      <c r="X98" s="504"/>
      <c r="Y98" s="505"/>
      <c r="Z98" s="506"/>
      <c r="AA98" s="504"/>
      <c r="AB98" s="505"/>
      <c r="AC98" s="505"/>
      <c r="AD98" s="505"/>
      <c r="AE98" s="506"/>
      <c r="AF98" s="504"/>
      <c r="AG98" s="505"/>
      <c r="AH98" s="505"/>
      <c r="AI98" s="505"/>
      <c r="AJ98" s="506"/>
      <c r="AK98" s="505"/>
      <c r="AL98" s="505"/>
      <c r="AM98" s="505"/>
      <c r="AN98" s="506"/>
      <c r="AO98" s="771"/>
      <c r="AP98" s="771"/>
      <c r="AQ98" s="771"/>
      <c r="AR98" s="771"/>
      <c r="AS98" s="771"/>
      <c r="AT98" s="504"/>
      <c r="AU98" s="505"/>
      <c r="AV98" s="505"/>
      <c r="AW98" s="506"/>
      <c r="AX98" s="771"/>
      <c r="AY98" s="771"/>
      <c r="AZ98" s="771"/>
      <c r="BA98" s="771"/>
      <c r="BB98" s="768"/>
      <c r="BC98" s="769"/>
      <c r="BD98" s="769"/>
      <c r="BE98" s="770"/>
      <c r="BF98" s="504"/>
      <c r="BG98" s="505"/>
      <c r="BH98" s="505"/>
      <c r="BI98" s="505"/>
      <c r="BJ98" s="505"/>
      <c r="BK98" s="258"/>
      <c r="BM98" s="401">
        <f t="shared" ref="BM98:BM102" si="2">SUM(X98:AS98)</f>
        <v>0</v>
      </c>
    </row>
    <row r="99" spans="2:65" ht="18" customHeight="1">
      <c r="B99" s="77" t="e">
        <f>#REF!</f>
        <v>#REF!</v>
      </c>
      <c r="C99" s="537" t="s">
        <v>79</v>
      </c>
      <c r="D99" s="510"/>
      <c r="E99" s="510"/>
      <c r="F99" s="510"/>
      <c r="G99" s="510"/>
      <c r="H99" s="510"/>
      <c r="I99" s="510"/>
      <c r="J99" s="510"/>
      <c r="K99" s="510"/>
      <c r="L99" s="510"/>
      <c r="M99" s="510"/>
      <c r="N99" s="510"/>
      <c r="O99" s="510"/>
      <c r="P99" s="510"/>
      <c r="Q99" s="510"/>
      <c r="R99" s="510"/>
      <c r="S99" s="510"/>
      <c r="T99" s="511"/>
      <c r="U99" s="500">
        <v>26</v>
      </c>
      <c r="V99" s="500"/>
      <c r="W99" s="500"/>
      <c r="X99" s="501">
        <f>'р 2 прод '!I40</f>
        <v>0</v>
      </c>
      <c r="Y99" s="502"/>
      <c r="Z99" s="503"/>
      <c r="AA99" s="501"/>
      <c r="AB99" s="502"/>
      <c r="AC99" s="502"/>
      <c r="AD99" s="502"/>
      <c r="AE99" s="503"/>
      <c r="AF99" s="501">
        <v>2.2000000000000002</v>
      </c>
      <c r="AG99" s="502"/>
      <c r="AH99" s="502"/>
      <c r="AI99" s="502"/>
      <c r="AJ99" s="503"/>
      <c r="AK99" s="502"/>
      <c r="AL99" s="502"/>
      <c r="AM99" s="502"/>
      <c r="AN99" s="503"/>
      <c r="AO99" s="771">
        <v>309.39999999999998</v>
      </c>
      <c r="AP99" s="771"/>
      <c r="AQ99" s="771"/>
      <c r="AR99" s="771"/>
      <c r="AS99" s="771"/>
      <c r="AT99" s="501"/>
      <c r="AU99" s="502"/>
      <c r="AV99" s="502"/>
      <c r="AW99" s="503"/>
      <c r="AX99" s="771"/>
      <c r="AY99" s="771"/>
      <c r="AZ99" s="771"/>
      <c r="BA99" s="771"/>
      <c r="BB99" s="789"/>
      <c r="BC99" s="773"/>
      <c r="BD99" s="773"/>
      <c r="BE99" s="790"/>
      <c r="BF99" s="501"/>
      <c r="BG99" s="502"/>
      <c r="BH99" s="502"/>
      <c r="BI99" s="502"/>
      <c r="BJ99" s="502"/>
      <c r="BK99" s="259"/>
      <c r="BM99" s="401"/>
    </row>
    <row r="100" spans="2:65" ht="18" customHeight="1">
      <c r="C100" s="485" t="s">
        <v>220</v>
      </c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7"/>
      <c r="U100" s="538"/>
      <c r="V100" s="522"/>
      <c r="W100" s="523"/>
      <c r="X100" s="504"/>
      <c r="Y100" s="505"/>
      <c r="Z100" s="506"/>
      <c r="AA100" s="504"/>
      <c r="AB100" s="505"/>
      <c r="AC100" s="505"/>
      <c r="AD100" s="505"/>
      <c r="AE100" s="506"/>
      <c r="AF100" s="505"/>
      <c r="AG100" s="505"/>
      <c r="AH100" s="505"/>
      <c r="AI100" s="505"/>
      <c r="AJ100" s="506"/>
      <c r="AK100" s="505"/>
      <c r="AL100" s="505"/>
      <c r="AM100" s="505"/>
      <c r="AN100" s="506"/>
      <c r="AO100" s="505"/>
      <c r="AP100" s="505"/>
      <c r="AQ100" s="505"/>
      <c r="AR100" s="505"/>
      <c r="AS100" s="506"/>
      <c r="AT100" s="771"/>
      <c r="AU100" s="771"/>
      <c r="AV100" s="771"/>
      <c r="AW100" s="771"/>
      <c r="AX100" s="504"/>
      <c r="AY100" s="505"/>
      <c r="AZ100" s="505"/>
      <c r="BA100" s="506"/>
      <c r="BB100" s="794"/>
      <c r="BC100" s="794"/>
      <c r="BD100" s="794"/>
      <c r="BE100" s="794"/>
      <c r="BF100" s="504"/>
      <c r="BG100" s="505"/>
      <c r="BH100" s="505"/>
      <c r="BI100" s="505"/>
      <c r="BJ100" s="505"/>
      <c r="BK100" s="258"/>
      <c r="BM100" s="401">
        <f t="shared" si="2"/>
        <v>0</v>
      </c>
    </row>
    <row r="101" spans="2:65" ht="18" customHeight="1">
      <c r="C101" s="493" t="s">
        <v>221</v>
      </c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4"/>
      <c r="U101" s="507"/>
      <c r="V101" s="508"/>
      <c r="W101" s="509"/>
      <c r="X101" s="495"/>
      <c r="Y101" s="512"/>
      <c r="Z101" s="513"/>
      <c r="AA101" s="495"/>
      <c r="AB101" s="512"/>
      <c r="AC101" s="512"/>
      <c r="AD101" s="512"/>
      <c r="AE101" s="513"/>
      <c r="AF101" s="512"/>
      <c r="AG101" s="512"/>
      <c r="AH101" s="512"/>
      <c r="AI101" s="512"/>
      <c r="AJ101" s="513"/>
      <c r="AK101" s="512"/>
      <c r="AL101" s="512"/>
      <c r="AM101" s="512"/>
      <c r="AN101" s="513"/>
      <c r="AO101" s="512"/>
      <c r="AP101" s="512"/>
      <c r="AQ101" s="512"/>
      <c r="AR101" s="512"/>
      <c r="AS101" s="513"/>
      <c r="AT101" s="771"/>
      <c r="AU101" s="771"/>
      <c r="AV101" s="771"/>
      <c r="AW101" s="771"/>
      <c r="AX101" s="495"/>
      <c r="AY101" s="512"/>
      <c r="AZ101" s="512"/>
      <c r="BA101" s="513"/>
      <c r="BB101" s="794"/>
      <c r="BC101" s="794"/>
      <c r="BD101" s="794"/>
      <c r="BE101" s="794"/>
      <c r="BF101" s="495"/>
      <c r="BG101" s="512"/>
      <c r="BH101" s="512"/>
      <c r="BI101" s="512"/>
      <c r="BJ101" s="512"/>
      <c r="BK101" s="267"/>
      <c r="BM101" s="401">
        <f t="shared" si="2"/>
        <v>0</v>
      </c>
    </row>
    <row r="102" spans="2:65" ht="18" customHeight="1">
      <c r="B102" s="77" t="e">
        <f>#REF!</f>
        <v>#REF!</v>
      </c>
      <c r="C102" s="537" t="s">
        <v>185</v>
      </c>
      <c r="D102" s="510"/>
      <c r="E102" s="510"/>
      <c r="F102" s="510"/>
      <c r="G102" s="510"/>
      <c r="H102" s="510"/>
      <c r="I102" s="510"/>
      <c r="J102" s="510"/>
      <c r="K102" s="510"/>
      <c r="L102" s="510"/>
      <c r="M102" s="510"/>
      <c r="N102" s="510"/>
      <c r="O102" s="510"/>
      <c r="P102" s="510"/>
      <c r="Q102" s="510"/>
      <c r="R102" s="510"/>
      <c r="S102" s="510"/>
      <c r="T102" s="511"/>
      <c r="U102" s="766">
        <v>27</v>
      </c>
      <c r="V102" s="498"/>
      <c r="W102" s="499"/>
      <c r="X102" s="501">
        <f>'р 2 прод '!J40</f>
        <v>0</v>
      </c>
      <c r="Y102" s="502"/>
      <c r="Z102" s="503"/>
      <c r="AA102" s="501"/>
      <c r="AB102" s="502"/>
      <c r="AC102" s="502"/>
      <c r="AD102" s="502"/>
      <c r="AE102" s="503"/>
      <c r="AF102" s="502">
        <v>2.2000000000000002</v>
      </c>
      <c r="AG102" s="502"/>
      <c r="AH102" s="502"/>
      <c r="AI102" s="502"/>
      <c r="AJ102" s="503"/>
      <c r="AK102" s="502"/>
      <c r="AL102" s="502"/>
      <c r="AM102" s="502"/>
      <c r="AN102" s="503"/>
      <c r="AO102" s="502">
        <v>307.8</v>
      </c>
      <c r="AP102" s="502"/>
      <c r="AQ102" s="502"/>
      <c r="AR102" s="502"/>
      <c r="AS102" s="503"/>
      <c r="AT102" s="771"/>
      <c r="AU102" s="771"/>
      <c r="AV102" s="771"/>
      <c r="AW102" s="771"/>
      <c r="AX102" s="501"/>
      <c r="AY102" s="502"/>
      <c r="AZ102" s="502"/>
      <c r="BA102" s="503"/>
      <c r="BB102" s="794"/>
      <c r="BC102" s="794"/>
      <c r="BD102" s="794"/>
      <c r="BE102" s="794"/>
      <c r="BF102" s="501"/>
      <c r="BG102" s="502"/>
      <c r="BH102" s="502"/>
      <c r="BI102" s="502"/>
      <c r="BJ102" s="502"/>
      <c r="BK102" s="259"/>
      <c r="BM102" s="401">
        <f t="shared" si="2"/>
        <v>310</v>
      </c>
    </row>
    <row r="103" spans="2:65" ht="18" customHeight="1">
      <c r="C103" s="485" t="s">
        <v>80</v>
      </c>
      <c r="D103" s="486"/>
      <c r="E103" s="486"/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86"/>
      <c r="Q103" s="486"/>
      <c r="R103" s="486"/>
      <c r="S103" s="486"/>
      <c r="T103" s="487"/>
      <c r="U103" s="500"/>
      <c r="V103" s="500"/>
      <c r="W103" s="500"/>
      <c r="X103" s="504"/>
      <c r="Y103" s="505"/>
      <c r="Z103" s="506"/>
      <c r="AA103" s="504"/>
      <c r="AB103" s="505"/>
      <c r="AC103" s="505"/>
      <c r="AD103" s="505"/>
      <c r="AE103" s="506"/>
      <c r="AF103" s="504"/>
      <c r="AG103" s="505"/>
      <c r="AH103" s="505"/>
      <c r="AI103" s="505"/>
      <c r="AJ103" s="506"/>
      <c r="AK103" s="505"/>
      <c r="AL103" s="505"/>
      <c r="AM103" s="505"/>
      <c r="AN103" s="506"/>
      <c r="AO103" s="771"/>
      <c r="AP103" s="771"/>
      <c r="AQ103" s="771"/>
      <c r="AR103" s="771"/>
      <c r="AS103" s="771"/>
      <c r="AT103" s="504"/>
      <c r="AU103" s="505"/>
      <c r="AV103" s="505"/>
      <c r="AW103" s="506"/>
      <c r="AX103" s="771"/>
      <c r="AY103" s="771"/>
      <c r="AZ103" s="771"/>
      <c r="BA103" s="771"/>
      <c r="BB103" s="768"/>
      <c r="BC103" s="769"/>
      <c r="BD103" s="769"/>
      <c r="BE103" s="770"/>
      <c r="BF103" s="504"/>
      <c r="BG103" s="505"/>
      <c r="BH103" s="505"/>
      <c r="BI103" s="505"/>
      <c r="BJ103" s="505"/>
      <c r="BK103" s="258"/>
    </row>
    <row r="104" spans="2:65" ht="18" customHeight="1">
      <c r="B104" s="77" t="e">
        <f>#REF!</f>
        <v>#REF!</v>
      </c>
      <c r="C104" s="493" t="s">
        <v>81</v>
      </c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4"/>
      <c r="U104" s="500">
        <v>28</v>
      </c>
      <c r="V104" s="500"/>
      <c r="W104" s="500"/>
      <c r="X104" s="501"/>
      <c r="Y104" s="502"/>
      <c r="Z104" s="503"/>
      <c r="AA104" s="495"/>
      <c r="AB104" s="512"/>
      <c r="AC104" s="512"/>
      <c r="AD104" s="512"/>
      <c r="AE104" s="513"/>
      <c r="AF104" s="501"/>
      <c r="AG104" s="502"/>
      <c r="AH104" s="502"/>
      <c r="AI104" s="502"/>
      <c r="AJ104" s="503"/>
      <c r="AK104" s="502"/>
      <c r="AL104" s="502"/>
      <c r="AM104" s="502"/>
      <c r="AN104" s="503"/>
      <c r="AO104" s="771">
        <f>'р 2 прод '!BH38</f>
        <v>0</v>
      </c>
      <c r="AP104" s="771"/>
      <c r="AQ104" s="771"/>
      <c r="AR104" s="771"/>
      <c r="AS104" s="771"/>
      <c r="AT104" s="501"/>
      <c r="AU104" s="502"/>
      <c r="AV104" s="502"/>
      <c r="AW104" s="503"/>
      <c r="AX104" s="771">
        <f>'р 2 прод '!EZ40</f>
        <v>0</v>
      </c>
      <c r="AY104" s="771"/>
      <c r="AZ104" s="771"/>
      <c r="BA104" s="771"/>
      <c r="BB104" s="789"/>
      <c r="BC104" s="773"/>
      <c r="BD104" s="773"/>
      <c r="BE104" s="790"/>
      <c r="BF104" s="501"/>
      <c r="BG104" s="502"/>
      <c r="BH104" s="502"/>
      <c r="BI104" s="502"/>
      <c r="BJ104" s="502"/>
      <c r="BK104" s="259"/>
    </row>
    <row r="105" spans="2:65" ht="18" customHeight="1">
      <c r="B105" s="77" t="e">
        <f>#REF!</f>
        <v>#REF!</v>
      </c>
      <c r="C105" s="485" t="s">
        <v>222</v>
      </c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7"/>
      <c r="U105" s="522">
        <v>29</v>
      </c>
      <c r="V105" s="522"/>
      <c r="W105" s="523"/>
      <c r="X105" s="504"/>
      <c r="Y105" s="505"/>
      <c r="Z105" s="506"/>
      <c r="AA105" s="229"/>
      <c r="AB105" s="230"/>
      <c r="AC105" s="230"/>
      <c r="AD105" s="230"/>
      <c r="AE105" s="231"/>
      <c r="AF105" s="505">
        <v>163.69999999999999</v>
      </c>
      <c r="AG105" s="505"/>
      <c r="AH105" s="505"/>
      <c r="AI105" s="505"/>
      <c r="AJ105" s="506"/>
      <c r="AK105" s="505"/>
      <c r="AL105" s="505"/>
      <c r="AM105" s="505"/>
      <c r="AN105" s="506"/>
      <c r="AO105" s="505"/>
      <c r="AP105" s="505"/>
      <c r="AQ105" s="505"/>
      <c r="AR105" s="505"/>
      <c r="AS105" s="506"/>
      <c r="AT105" s="504"/>
      <c r="AU105" s="505"/>
      <c r="AV105" s="505"/>
      <c r="AW105" s="506"/>
      <c r="AX105" s="504"/>
      <c r="AY105" s="505"/>
      <c r="AZ105" s="505"/>
      <c r="BA105" s="506"/>
      <c r="BB105" s="768"/>
      <c r="BC105" s="769"/>
      <c r="BD105" s="769"/>
      <c r="BE105" s="770"/>
      <c r="BF105" s="504"/>
      <c r="BG105" s="505"/>
      <c r="BH105" s="505"/>
      <c r="BI105" s="505"/>
      <c r="BJ105" s="505"/>
      <c r="BK105" s="258"/>
    </row>
    <row r="106" spans="2:65" ht="18" customHeight="1">
      <c r="C106" s="73"/>
      <c r="D106" s="510" t="s">
        <v>186</v>
      </c>
      <c r="E106" s="510"/>
      <c r="F106" s="510"/>
      <c r="G106" s="510"/>
      <c r="H106" s="510"/>
      <c r="I106" s="510"/>
      <c r="J106" s="510"/>
      <c r="K106" s="510"/>
      <c r="L106" s="510"/>
      <c r="M106" s="510"/>
      <c r="N106" s="510"/>
      <c r="O106" s="510"/>
      <c r="P106" s="510"/>
      <c r="Q106" s="510"/>
      <c r="R106" s="510"/>
      <c r="S106" s="510"/>
      <c r="T106" s="511"/>
      <c r="U106" s="498"/>
      <c r="V106" s="498"/>
      <c r="W106" s="499"/>
      <c r="X106" s="501"/>
      <c r="Y106" s="502"/>
      <c r="Z106" s="503"/>
      <c r="AA106" s="501"/>
      <c r="AB106" s="502"/>
      <c r="AC106" s="502"/>
      <c r="AD106" s="502"/>
      <c r="AE106" s="503"/>
      <c r="AF106" s="502"/>
      <c r="AG106" s="502"/>
      <c r="AH106" s="502"/>
      <c r="AI106" s="502"/>
      <c r="AJ106" s="503"/>
      <c r="AK106" s="502"/>
      <c r="AL106" s="502"/>
      <c r="AM106" s="502"/>
      <c r="AN106" s="503"/>
      <c r="AO106" s="502"/>
      <c r="AP106" s="502"/>
      <c r="AQ106" s="502"/>
      <c r="AR106" s="502"/>
      <c r="AS106" s="503"/>
      <c r="AT106" s="501"/>
      <c r="AU106" s="502"/>
      <c r="AV106" s="502"/>
      <c r="AW106" s="503"/>
      <c r="AX106" s="501"/>
      <c r="AY106" s="502"/>
      <c r="AZ106" s="502"/>
      <c r="BA106" s="503"/>
      <c r="BB106" s="789"/>
      <c r="BC106" s="773"/>
      <c r="BD106" s="773"/>
      <c r="BE106" s="790"/>
      <c r="BF106" s="501"/>
      <c r="BG106" s="502"/>
      <c r="BH106" s="502"/>
      <c r="BI106" s="502"/>
      <c r="BJ106" s="502"/>
      <c r="BK106" s="259"/>
      <c r="BM106" s="401">
        <f>SUM(X105:AS106)</f>
        <v>163.69999999999999</v>
      </c>
    </row>
    <row r="107" spans="2:65" ht="18" customHeight="1">
      <c r="C107" s="50"/>
      <c r="D107" s="74"/>
      <c r="E107" s="74"/>
      <c r="F107" s="510" t="s">
        <v>121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1"/>
      <c r="U107" s="464">
        <v>30</v>
      </c>
      <c r="V107" s="765"/>
      <c r="W107" s="465"/>
      <c r="X107" s="520"/>
      <c r="Y107" s="518"/>
      <c r="Z107" s="519"/>
      <c r="AA107" s="501"/>
      <c r="AB107" s="502"/>
      <c r="AC107" s="502"/>
      <c r="AD107" s="502"/>
      <c r="AE107" s="503"/>
      <c r="AF107" s="445"/>
      <c r="AG107" s="445"/>
      <c r="AH107" s="445"/>
      <c r="AI107" s="445"/>
      <c r="AJ107" s="445"/>
      <c r="AK107" s="445"/>
      <c r="AL107" s="445"/>
      <c r="AM107" s="445"/>
      <c r="AN107" s="445"/>
      <c r="AO107" s="445"/>
      <c r="AP107" s="445"/>
      <c r="AQ107" s="445"/>
      <c r="AR107" s="445"/>
      <c r="AS107" s="445"/>
      <c r="AT107" s="445"/>
      <c r="AU107" s="445"/>
      <c r="AV107" s="445"/>
      <c r="AW107" s="445"/>
      <c r="AX107" s="520"/>
      <c r="AY107" s="518"/>
      <c r="AZ107" s="518"/>
      <c r="BA107" s="519"/>
      <c r="BB107" s="800"/>
      <c r="BC107" s="801"/>
      <c r="BD107" s="801"/>
      <c r="BE107" s="802"/>
      <c r="BF107" s="445"/>
      <c r="BG107" s="445"/>
      <c r="BH107" s="445"/>
      <c r="BI107" s="445"/>
      <c r="BJ107" s="445"/>
      <c r="BK107" s="259"/>
      <c r="BM107" s="401">
        <f>SUM(X106:AS107)</f>
        <v>0</v>
      </c>
    </row>
    <row r="108" spans="2:65" ht="18" customHeight="1">
      <c r="B108" s="77" t="e">
        <f>#REF!</f>
        <v>#REF!</v>
      </c>
      <c r="C108" s="483" t="s">
        <v>382</v>
      </c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56">
        <v>31</v>
      </c>
      <c r="V108" s="456"/>
      <c r="W108" s="456"/>
      <c r="X108" s="445"/>
      <c r="Y108" s="445"/>
      <c r="Z108" s="445"/>
      <c r="AA108" s="501"/>
      <c r="AB108" s="502"/>
      <c r="AC108" s="502"/>
      <c r="AD108" s="502"/>
      <c r="AE108" s="503"/>
      <c r="AF108" s="445">
        <v>151.6</v>
      </c>
      <c r="AG108" s="445"/>
      <c r="AH108" s="445"/>
      <c r="AI108" s="445"/>
      <c r="AJ108" s="445"/>
      <c r="AK108" s="445"/>
      <c r="AL108" s="445"/>
      <c r="AM108" s="445"/>
      <c r="AN108" s="445"/>
      <c r="AO108" s="445">
        <v>406.3</v>
      </c>
      <c r="AP108" s="445"/>
      <c r="AQ108" s="445"/>
      <c r="AR108" s="445"/>
      <c r="AS108" s="445"/>
      <c r="AT108" s="445"/>
      <c r="AU108" s="445"/>
      <c r="AV108" s="445"/>
      <c r="AW108" s="445"/>
      <c r="AX108" s="445"/>
      <c r="AY108" s="445"/>
      <c r="AZ108" s="445"/>
      <c r="BA108" s="445"/>
      <c r="BB108" s="776"/>
      <c r="BC108" s="776"/>
      <c r="BD108" s="776"/>
      <c r="BE108" s="776"/>
      <c r="BF108" s="445"/>
      <c r="BG108" s="445"/>
      <c r="BH108" s="445"/>
      <c r="BI108" s="445"/>
      <c r="BJ108" s="445"/>
      <c r="BK108" s="242">
        <v>101.7</v>
      </c>
      <c r="BM108" s="401">
        <f>X108+AF108+AO108+BK108</f>
        <v>659.6</v>
      </c>
    </row>
    <row r="109" spans="2:65" ht="18" customHeight="1">
      <c r="B109" s="77" t="e">
        <f>#REF!</f>
        <v>#REF!</v>
      </c>
      <c r="C109" s="483" t="s">
        <v>187</v>
      </c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56">
        <v>32</v>
      </c>
      <c r="V109" s="456"/>
      <c r="W109" s="456"/>
      <c r="X109" s="445"/>
      <c r="Y109" s="445"/>
      <c r="Z109" s="445"/>
      <c r="AA109" s="520"/>
      <c r="AB109" s="518"/>
      <c r="AC109" s="518"/>
      <c r="AD109" s="518"/>
      <c r="AE109" s="519"/>
      <c r="AF109" s="445">
        <v>65.8</v>
      </c>
      <c r="AG109" s="445"/>
      <c r="AH109" s="445"/>
      <c r="AI109" s="445"/>
      <c r="AJ109" s="445"/>
      <c r="AK109" s="445"/>
      <c r="AL109" s="445"/>
      <c r="AM109" s="445"/>
      <c r="AN109" s="445"/>
      <c r="AO109" s="445">
        <v>359.2</v>
      </c>
      <c r="AP109" s="445"/>
      <c r="AQ109" s="445"/>
      <c r="AR109" s="445"/>
      <c r="AS109" s="445"/>
      <c r="AT109" s="445"/>
      <c r="AU109" s="445"/>
      <c r="AV109" s="445"/>
      <c r="AW109" s="445"/>
      <c r="AX109" s="445"/>
      <c r="AY109" s="445"/>
      <c r="AZ109" s="445"/>
      <c r="BA109" s="445"/>
      <c r="BB109" s="776"/>
      <c r="BC109" s="776"/>
      <c r="BD109" s="776"/>
      <c r="BE109" s="776"/>
      <c r="BF109" s="445"/>
      <c r="BG109" s="445"/>
      <c r="BH109" s="445"/>
      <c r="BI109" s="445"/>
      <c r="BJ109" s="445"/>
      <c r="BK109" s="242"/>
      <c r="BM109" s="401">
        <f>X109+AF109+AO109+BK109</f>
        <v>425</v>
      </c>
    </row>
    <row r="110" spans="2:65" ht="18" customHeight="1">
      <c r="B110" s="77" t="e">
        <f>#REF!</f>
        <v>#REF!</v>
      </c>
      <c r="C110" s="483" t="s">
        <v>188</v>
      </c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56">
        <v>33</v>
      </c>
      <c r="V110" s="456"/>
      <c r="W110" s="456"/>
      <c r="X110" s="445"/>
      <c r="Y110" s="445"/>
      <c r="Z110" s="445"/>
      <c r="AA110" s="520"/>
      <c r="AB110" s="518"/>
      <c r="AC110" s="518"/>
      <c r="AD110" s="518"/>
      <c r="AE110" s="519"/>
      <c r="AF110" s="520"/>
      <c r="AG110" s="518"/>
      <c r="AH110" s="518"/>
      <c r="AI110" s="518"/>
      <c r="AJ110" s="519"/>
      <c r="AK110" s="518"/>
      <c r="AL110" s="518"/>
      <c r="AM110" s="518"/>
      <c r="AN110" s="519"/>
      <c r="AO110" s="518"/>
      <c r="AP110" s="518"/>
      <c r="AQ110" s="518"/>
      <c r="AR110" s="518"/>
      <c r="AS110" s="519"/>
      <c r="AT110" s="520"/>
      <c r="AU110" s="518"/>
      <c r="AV110" s="518"/>
      <c r="AW110" s="519"/>
      <c r="AX110" s="445"/>
      <c r="AY110" s="445"/>
      <c r="AZ110" s="445"/>
      <c r="BA110" s="445"/>
      <c r="BB110" s="776"/>
      <c r="BC110" s="776"/>
      <c r="BD110" s="776"/>
      <c r="BE110" s="776"/>
      <c r="BF110" s="520"/>
      <c r="BG110" s="518"/>
      <c r="BH110" s="518"/>
      <c r="BI110" s="518"/>
      <c r="BJ110" s="519"/>
      <c r="BK110" s="238"/>
      <c r="BM110" s="403"/>
    </row>
    <row r="111" spans="2:65" ht="28.5" customHeight="1">
      <c r="C111" s="458" t="s">
        <v>288</v>
      </c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9"/>
      <c r="U111" s="464">
        <v>34</v>
      </c>
      <c r="V111" s="765"/>
      <c r="W111" s="465"/>
      <c r="X111" s="476"/>
      <c r="Y111" s="477"/>
      <c r="Z111" s="478"/>
      <c r="AA111" s="476"/>
      <c r="AB111" s="477"/>
      <c r="AC111" s="477"/>
      <c r="AD111" s="477"/>
      <c r="AE111" s="478"/>
      <c r="AF111" s="520">
        <v>0</v>
      </c>
      <c r="AG111" s="518"/>
      <c r="AH111" s="518"/>
      <c r="AI111" s="518"/>
      <c r="AJ111" s="519"/>
      <c r="AK111" s="476"/>
      <c r="AL111" s="477"/>
      <c r="AM111" s="477"/>
      <c r="AN111" s="478"/>
      <c r="AO111" s="520">
        <v>11.6</v>
      </c>
      <c r="AP111" s="518"/>
      <c r="AQ111" s="518"/>
      <c r="AR111" s="518"/>
      <c r="AS111" s="519"/>
      <c r="AT111" s="476"/>
      <c r="AU111" s="477"/>
      <c r="AV111" s="477"/>
      <c r="AW111" s="478"/>
      <c r="AX111" s="476"/>
      <c r="AY111" s="477"/>
      <c r="AZ111" s="477"/>
      <c r="BA111" s="478"/>
      <c r="BB111" s="796"/>
      <c r="BC111" s="797"/>
      <c r="BD111" s="797"/>
      <c r="BE111" s="798"/>
      <c r="BF111" s="476"/>
      <c r="BG111" s="477"/>
      <c r="BH111" s="477"/>
      <c r="BI111" s="477"/>
      <c r="BJ111" s="478"/>
      <c r="BK111" s="242"/>
    </row>
    <row r="112" spans="2:65" ht="48.75" customHeight="1">
      <c r="C112" s="521" t="s">
        <v>223</v>
      </c>
      <c r="D112" s="521"/>
      <c r="E112" s="521"/>
      <c r="F112" s="521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521"/>
      <c r="T112" s="521"/>
      <c r="U112" s="521"/>
      <c r="V112" s="521"/>
      <c r="W112" s="521"/>
      <c r="X112" s="521"/>
      <c r="Y112" s="79"/>
      <c r="Z112" s="79"/>
      <c r="AA112" s="79"/>
      <c r="AB112" s="79"/>
      <c r="AC112" s="79"/>
      <c r="AD112" s="79"/>
      <c r="AE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260"/>
    </row>
    <row r="113" spans="3:63" ht="20.25" customHeight="1">
      <c r="C113" s="806"/>
      <c r="D113" s="807"/>
      <c r="E113" s="807"/>
      <c r="F113" s="807"/>
      <c r="G113" s="807"/>
      <c r="H113" s="807"/>
      <c r="I113" s="807"/>
      <c r="J113" s="807"/>
      <c r="K113" s="807"/>
      <c r="L113" s="807"/>
      <c r="M113" s="807"/>
      <c r="N113" s="807"/>
      <c r="O113" s="807"/>
      <c r="P113" s="807"/>
      <c r="Q113" s="807"/>
      <c r="R113" s="807"/>
      <c r="S113" s="807"/>
      <c r="T113" s="808"/>
      <c r="U113" s="806" t="s">
        <v>67</v>
      </c>
      <c r="V113" s="808"/>
      <c r="W113" s="515" t="s">
        <v>189</v>
      </c>
      <c r="X113" s="516"/>
      <c r="Y113" s="516"/>
      <c r="Z113" s="516"/>
      <c r="AA113" s="516"/>
      <c r="AB113" s="516"/>
      <c r="AC113" s="516"/>
      <c r="AD113" s="516"/>
      <c r="AE113" s="516"/>
      <c r="AF113" s="516"/>
      <c r="AG113" s="516"/>
      <c r="AH113" s="516"/>
      <c r="AI113" s="516"/>
      <c r="AJ113" s="516"/>
      <c r="AK113" s="516"/>
      <c r="AL113" s="516"/>
      <c r="AM113" s="516"/>
      <c r="AN113" s="516"/>
      <c r="AO113" s="516"/>
      <c r="AP113" s="516"/>
      <c r="AQ113" s="516"/>
      <c r="AR113" s="516"/>
      <c r="AS113" s="516"/>
      <c r="AT113" s="516"/>
      <c r="AU113" s="516"/>
      <c r="AV113" s="516"/>
      <c r="AW113" s="516"/>
      <c r="AX113" s="516"/>
      <c r="AY113" s="516"/>
      <c r="AZ113" s="516"/>
      <c r="BA113" s="516"/>
      <c r="BB113" s="516"/>
      <c r="BC113" s="516"/>
      <c r="BD113" s="516"/>
      <c r="BE113" s="516"/>
      <c r="BF113" s="516"/>
      <c r="BG113" s="516"/>
      <c r="BH113" s="516"/>
      <c r="BI113" s="516"/>
      <c r="BJ113" s="517"/>
      <c r="BK113" s="261"/>
    </row>
    <row r="114" spans="3:63" ht="40.5" customHeight="1">
      <c r="C114" s="809"/>
      <c r="D114" s="810"/>
      <c r="E114" s="810"/>
      <c r="F114" s="810"/>
      <c r="G114" s="810"/>
      <c r="H114" s="810"/>
      <c r="I114" s="810"/>
      <c r="J114" s="810"/>
      <c r="K114" s="810"/>
      <c r="L114" s="810"/>
      <c r="M114" s="810"/>
      <c r="N114" s="810"/>
      <c r="O114" s="810"/>
      <c r="P114" s="810"/>
      <c r="Q114" s="810"/>
      <c r="R114" s="810"/>
      <c r="S114" s="810"/>
      <c r="T114" s="811"/>
      <c r="U114" s="809"/>
      <c r="V114" s="811"/>
      <c r="W114" s="515" t="s">
        <v>190</v>
      </c>
      <c r="X114" s="516"/>
      <c r="Y114" s="516"/>
      <c r="Z114" s="516"/>
      <c r="AA114" s="516"/>
      <c r="AB114" s="516"/>
      <c r="AC114" s="516"/>
      <c r="AD114" s="516"/>
      <c r="AE114" s="516"/>
      <c r="AF114" s="517"/>
      <c r="AG114" s="515" t="s">
        <v>191</v>
      </c>
      <c r="AH114" s="516"/>
      <c r="AI114" s="516"/>
      <c r="AJ114" s="516"/>
      <c r="AK114" s="516"/>
      <c r="AL114" s="517"/>
      <c r="AM114" s="515" t="s">
        <v>192</v>
      </c>
      <c r="AN114" s="516"/>
      <c r="AO114" s="516"/>
      <c r="AP114" s="516"/>
      <c r="AQ114" s="516"/>
      <c r="AR114" s="517"/>
      <c r="AS114" s="515" t="s">
        <v>193</v>
      </c>
      <c r="AT114" s="516"/>
      <c r="AU114" s="516"/>
      <c r="AV114" s="516"/>
      <c r="AW114" s="516"/>
      <c r="AX114" s="517"/>
      <c r="AY114" s="515" t="s">
        <v>194</v>
      </c>
      <c r="AZ114" s="516"/>
      <c r="BA114" s="516"/>
      <c r="BB114" s="516"/>
      <c r="BC114" s="516"/>
      <c r="BD114" s="515" t="s">
        <v>44</v>
      </c>
      <c r="BE114" s="516"/>
      <c r="BF114" s="516"/>
      <c r="BG114" s="516"/>
      <c r="BH114" s="516"/>
      <c r="BI114" s="516"/>
      <c r="BJ114" s="517"/>
      <c r="BK114" s="261"/>
    </row>
    <row r="115" spans="3:63" ht="24" customHeight="1">
      <c r="C115" s="485" t="s">
        <v>224</v>
      </c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7"/>
      <c r="U115" s="464">
        <v>35</v>
      </c>
      <c r="V115" s="465"/>
      <c r="W115" s="484"/>
      <c r="X115" s="484"/>
      <c r="Y115" s="484"/>
      <c r="Z115" s="484"/>
      <c r="AA115" s="484"/>
      <c r="AB115" s="484"/>
      <c r="AC115" s="484"/>
      <c r="AD115" s="484"/>
      <c r="AE115" s="484"/>
      <c r="AF115" s="484"/>
      <c r="AG115" s="484"/>
      <c r="AH115" s="484"/>
      <c r="AI115" s="484"/>
      <c r="AJ115" s="484"/>
      <c r="AK115" s="484"/>
      <c r="AL115" s="484"/>
      <c r="AM115" s="484"/>
      <c r="AN115" s="484"/>
      <c r="AO115" s="484"/>
      <c r="AP115" s="484"/>
      <c r="AQ115" s="484"/>
      <c r="AR115" s="484"/>
      <c r="AS115" s="456">
        <f>' справка 1'!H40</f>
        <v>0</v>
      </c>
      <c r="AT115" s="456"/>
      <c r="AU115" s="456"/>
      <c r="AV115" s="456"/>
      <c r="AW115" s="456"/>
      <c r="AX115" s="456"/>
      <c r="AY115" s="456"/>
      <c r="AZ115" s="456"/>
      <c r="BA115" s="456"/>
      <c r="BB115" s="456"/>
      <c r="BC115" s="456"/>
      <c r="BD115" s="795">
        <f>' справка 1'!J40</f>
        <v>0</v>
      </c>
      <c r="BE115" s="456"/>
      <c r="BF115" s="456"/>
      <c r="BG115" s="456"/>
      <c r="BH115" s="456"/>
      <c r="BI115" s="456"/>
      <c r="BJ115" s="456"/>
      <c r="BK115" s="47"/>
    </row>
    <row r="116" spans="3:63" ht="24" customHeight="1">
      <c r="C116" s="491" t="s">
        <v>333</v>
      </c>
      <c r="D116" s="491"/>
      <c r="E116" s="491"/>
      <c r="F116" s="491"/>
      <c r="G116" s="491"/>
      <c r="H116" s="491"/>
      <c r="I116" s="491"/>
      <c r="J116" s="491"/>
      <c r="K116" s="491"/>
      <c r="L116" s="491"/>
      <c r="M116" s="491"/>
      <c r="N116" s="491"/>
      <c r="O116" s="491"/>
      <c r="P116" s="491"/>
      <c r="Q116" s="491"/>
      <c r="R116" s="491"/>
      <c r="S116" s="491"/>
      <c r="T116" s="491"/>
      <c r="U116" s="456">
        <v>36</v>
      </c>
      <c r="V116" s="456"/>
      <c r="W116" s="484"/>
      <c r="X116" s="484"/>
      <c r="Y116" s="484"/>
      <c r="Z116" s="484"/>
      <c r="AA116" s="484"/>
      <c r="AB116" s="484"/>
      <c r="AC116" s="484"/>
      <c r="AD116" s="484"/>
      <c r="AE116" s="484"/>
      <c r="AF116" s="484"/>
      <c r="AG116" s="456"/>
      <c r="AH116" s="456"/>
      <c r="AI116" s="456"/>
      <c r="AJ116" s="456"/>
      <c r="AK116" s="456"/>
      <c r="AL116" s="456"/>
      <c r="AM116" s="456"/>
      <c r="AN116" s="456"/>
      <c r="AO116" s="456"/>
      <c r="AP116" s="456"/>
      <c r="AQ116" s="456"/>
      <c r="AR116" s="456"/>
      <c r="AS116" s="456">
        <f>' справка 1'!I40</f>
        <v>0</v>
      </c>
      <c r="AT116" s="456"/>
      <c r="AU116" s="456"/>
      <c r="AV116" s="456"/>
      <c r="AW116" s="456"/>
      <c r="AX116" s="456"/>
      <c r="AY116" s="456"/>
      <c r="AZ116" s="456"/>
      <c r="BA116" s="456"/>
      <c r="BB116" s="456"/>
      <c r="BC116" s="456"/>
      <c r="BD116" s="795"/>
      <c r="BE116" s="456"/>
      <c r="BF116" s="456"/>
      <c r="BG116" s="456"/>
      <c r="BH116" s="456"/>
      <c r="BI116" s="456"/>
      <c r="BJ116" s="456"/>
      <c r="BK116" s="47"/>
    </row>
    <row r="117" spans="3:63" ht="24" customHeight="1">
      <c r="C117" s="490"/>
      <c r="D117" s="490"/>
      <c r="E117" s="490"/>
      <c r="F117" s="490"/>
      <c r="G117" s="490"/>
      <c r="H117" s="490"/>
      <c r="I117" s="490"/>
      <c r="J117" s="490"/>
      <c r="K117" s="490"/>
      <c r="L117" s="490"/>
      <c r="M117" s="490"/>
      <c r="N117" s="490"/>
      <c r="O117" s="490"/>
      <c r="P117" s="490"/>
      <c r="Q117" s="490"/>
      <c r="R117" s="490"/>
      <c r="S117" s="490"/>
      <c r="T117" s="490"/>
      <c r="U117" s="490"/>
      <c r="V117" s="490"/>
      <c r="W117" s="490"/>
      <c r="X117" s="490"/>
      <c r="Y117" s="490"/>
      <c r="Z117" s="490"/>
      <c r="AA117" s="72"/>
      <c r="AB117" s="488"/>
      <c r="AC117" s="488"/>
      <c r="AD117" s="488"/>
      <c r="AE117" s="488"/>
      <c r="AF117" s="488"/>
      <c r="AG117" s="488"/>
      <c r="AH117" s="488"/>
      <c r="AI117" s="488"/>
      <c r="AJ117" s="488"/>
      <c r="AK117" s="514"/>
      <c r="AL117" s="514"/>
      <c r="AM117" s="514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80"/>
      <c r="BE117" s="72"/>
      <c r="BF117" s="72"/>
      <c r="BG117" s="72"/>
      <c r="BH117" s="72"/>
      <c r="BI117" s="72"/>
      <c r="BJ117" s="72"/>
      <c r="BK117" s="72"/>
    </row>
    <row r="118" spans="3:63" ht="44.25" customHeight="1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99" t="s">
        <v>195</v>
      </c>
      <c r="Q118" s="799"/>
      <c r="R118" s="799"/>
      <c r="S118" s="799"/>
      <c r="T118" s="799"/>
      <c r="U118" s="799"/>
      <c r="V118" s="799"/>
      <c r="W118" s="799"/>
      <c r="X118" s="799"/>
      <c r="Y118" s="799"/>
      <c r="Z118" s="799"/>
      <c r="AA118" s="799"/>
      <c r="AB118" s="799"/>
      <c r="AC118" s="799"/>
      <c r="AD118" s="799"/>
      <c r="AE118" s="799"/>
      <c r="AF118" s="799"/>
      <c r="AG118" s="799"/>
      <c r="AH118" s="799"/>
      <c r="AI118" s="799"/>
      <c r="AJ118" s="799"/>
      <c r="AK118" s="799"/>
      <c r="AL118" s="799"/>
      <c r="AM118" s="799"/>
      <c r="AN118" s="799"/>
      <c r="AO118" s="799"/>
      <c r="AP118" s="799"/>
      <c r="AQ118" s="799"/>
      <c r="AR118" s="799"/>
      <c r="AS118" s="799"/>
      <c r="AT118" s="799"/>
      <c r="AU118" s="799"/>
      <c r="AV118" s="799"/>
      <c r="AW118" s="799"/>
      <c r="AX118" s="72"/>
      <c r="AY118" s="72"/>
      <c r="AZ118" s="72"/>
      <c r="BA118" s="72"/>
      <c r="BB118" s="72"/>
      <c r="BC118" s="72"/>
      <c r="BD118" s="80"/>
      <c r="BE118" s="72"/>
      <c r="BF118" s="72"/>
      <c r="BG118" s="72"/>
      <c r="BH118" s="72"/>
      <c r="BI118" s="72"/>
      <c r="BJ118" s="72"/>
      <c r="BK118" s="72"/>
    </row>
    <row r="119" spans="3:63" ht="108.75" customHeight="1">
      <c r="C119" s="446"/>
      <c r="D119" s="446"/>
      <c r="E119" s="446"/>
      <c r="F119" s="446"/>
      <c r="G119" s="446"/>
      <c r="H119" s="446"/>
      <c r="I119" s="446"/>
      <c r="J119" s="446"/>
      <c r="K119" s="446"/>
      <c r="L119" s="446"/>
      <c r="M119" s="446"/>
      <c r="N119" s="446"/>
      <c r="O119" s="446"/>
      <c r="P119" s="440" t="s">
        <v>67</v>
      </c>
      <c r="Q119" s="441"/>
      <c r="R119" s="447" t="s">
        <v>225</v>
      </c>
      <c r="S119" s="448"/>
      <c r="T119" s="448"/>
      <c r="U119" s="448"/>
      <c r="V119" s="449"/>
      <c r="W119" s="439" t="s">
        <v>226</v>
      </c>
      <c r="X119" s="440"/>
      <c r="Y119" s="441"/>
      <c r="Z119" s="446" t="s">
        <v>328</v>
      </c>
      <c r="AA119" s="446"/>
      <c r="AB119" s="446"/>
      <c r="AC119" s="446"/>
      <c r="AD119" s="446"/>
      <c r="AE119" s="446"/>
      <c r="AF119" s="446"/>
      <c r="AG119" s="446"/>
      <c r="AH119" s="446"/>
      <c r="AI119" s="446"/>
      <c r="AJ119" s="446"/>
      <c r="AK119" s="446"/>
      <c r="AL119" s="446"/>
      <c r="AM119" s="446"/>
      <c r="AN119" s="446" t="s">
        <v>259</v>
      </c>
      <c r="AO119" s="446"/>
      <c r="AP119" s="446"/>
      <c r="AQ119" s="446"/>
      <c r="AR119" s="446"/>
      <c r="AS119" s="446" t="s">
        <v>228</v>
      </c>
      <c r="AT119" s="446"/>
      <c r="AU119" s="446"/>
      <c r="AV119" s="446"/>
      <c r="AW119" s="446"/>
      <c r="AX119" s="446"/>
      <c r="AY119" s="446"/>
      <c r="AZ119" s="446"/>
      <c r="BA119" s="446" t="s">
        <v>271</v>
      </c>
      <c r="BB119" s="446"/>
      <c r="BC119" s="446"/>
      <c r="BD119" s="446"/>
      <c r="BE119" s="446" t="s">
        <v>260</v>
      </c>
      <c r="BF119" s="446"/>
      <c r="BG119" s="446"/>
      <c r="BH119" s="446"/>
      <c r="BI119" s="446"/>
      <c r="BJ119" s="446"/>
      <c r="BK119" s="71"/>
    </row>
    <row r="120" spans="3:63" ht="61.5" customHeight="1"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3"/>
      <c r="Q120" s="444"/>
      <c r="R120" s="450"/>
      <c r="S120" s="451"/>
      <c r="T120" s="451"/>
      <c r="U120" s="451"/>
      <c r="V120" s="452"/>
      <c r="W120" s="442"/>
      <c r="X120" s="443"/>
      <c r="Y120" s="444"/>
      <c r="Z120" s="492" t="s">
        <v>257</v>
      </c>
      <c r="AA120" s="492"/>
      <c r="AB120" s="492"/>
      <c r="AC120" s="492"/>
      <c r="AD120" s="492"/>
      <c r="AE120" s="492"/>
      <c r="AF120" s="492"/>
      <c r="AG120" s="492"/>
      <c r="AH120" s="492"/>
      <c r="AI120" s="492"/>
      <c r="AJ120" s="492" t="s">
        <v>196</v>
      </c>
      <c r="AK120" s="492"/>
      <c r="AL120" s="492"/>
      <c r="AM120" s="492"/>
      <c r="AN120" s="446"/>
      <c r="AO120" s="446"/>
      <c r="AP120" s="446"/>
      <c r="AQ120" s="446"/>
      <c r="AR120" s="446"/>
      <c r="AS120" s="446" t="s">
        <v>200</v>
      </c>
      <c r="AT120" s="446"/>
      <c r="AU120" s="446"/>
      <c r="AV120" s="446"/>
      <c r="AW120" s="446" t="s">
        <v>227</v>
      </c>
      <c r="AX120" s="446"/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446"/>
      <c r="BJ120" s="446"/>
      <c r="BK120" s="71"/>
    </row>
    <row r="121" spans="3:63" ht="21" customHeight="1">
      <c r="C121" s="460">
        <v>1</v>
      </c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  <c r="O121" s="462"/>
      <c r="P121" s="456">
        <v>2</v>
      </c>
      <c r="Q121" s="456"/>
      <c r="R121" s="460">
        <v>3</v>
      </c>
      <c r="S121" s="461"/>
      <c r="T121" s="461"/>
      <c r="U121" s="461"/>
      <c r="V121" s="462"/>
      <c r="W121" s="484">
        <v>4</v>
      </c>
      <c r="X121" s="484"/>
      <c r="Y121" s="484"/>
      <c r="Z121" s="456">
        <v>5</v>
      </c>
      <c r="AA121" s="456"/>
      <c r="AB121" s="456"/>
      <c r="AC121" s="456"/>
      <c r="AD121" s="456"/>
      <c r="AE121" s="456"/>
      <c r="AF121" s="456"/>
      <c r="AG121" s="456"/>
      <c r="AH121" s="456"/>
      <c r="AI121" s="456"/>
      <c r="AJ121" s="456">
        <v>6</v>
      </c>
      <c r="AK121" s="456"/>
      <c r="AL121" s="456"/>
      <c r="AM121" s="456"/>
      <c r="AN121" s="489">
        <v>7</v>
      </c>
      <c r="AO121" s="489"/>
      <c r="AP121" s="489"/>
      <c r="AQ121" s="489"/>
      <c r="AR121" s="489"/>
      <c r="AS121" s="456">
        <v>8</v>
      </c>
      <c r="AT121" s="456"/>
      <c r="AU121" s="456"/>
      <c r="AV121" s="456"/>
      <c r="AW121" s="489">
        <v>9</v>
      </c>
      <c r="AX121" s="489"/>
      <c r="AY121" s="489"/>
      <c r="AZ121" s="489"/>
      <c r="BA121" s="489">
        <v>10</v>
      </c>
      <c r="BB121" s="489"/>
      <c r="BC121" s="489"/>
      <c r="BD121" s="489"/>
      <c r="BE121" s="489">
        <v>11</v>
      </c>
      <c r="BF121" s="489"/>
      <c r="BG121" s="489"/>
      <c r="BH121" s="489"/>
      <c r="BI121" s="489"/>
      <c r="BJ121" s="489"/>
      <c r="BK121" s="76"/>
    </row>
    <row r="122" spans="3:63" ht="31.5" customHeight="1">
      <c r="C122" s="467" t="s">
        <v>334</v>
      </c>
      <c r="D122" s="468"/>
      <c r="E122" s="468"/>
      <c r="F122" s="468"/>
      <c r="G122" s="468"/>
      <c r="H122" s="468"/>
      <c r="I122" s="468"/>
      <c r="J122" s="468"/>
      <c r="K122" s="468"/>
      <c r="L122" s="468"/>
      <c r="M122" s="468"/>
      <c r="N122" s="468"/>
      <c r="O122" s="469"/>
      <c r="P122" s="456">
        <v>37</v>
      </c>
      <c r="Q122" s="456"/>
      <c r="R122" s="445"/>
      <c r="S122" s="445"/>
      <c r="T122" s="445"/>
      <c r="U122" s="445"/>
      <c r="V122" s="445"/>
      <c r="W122" s="445"/>
      <c r="X122" s="445"/>
      <c r="Y122" s="445"/>
      <c r="Z122" s="445">
        <f>'р 3'!AD19</f>
        <v>0</v>
      </c>
      <c r="AA122" s="445"/>
      <c r="AB122" s="445"/>
      <c r="AC122" s="445"/>
      <c r="AD122" s="445"/>
      <c r="AE122" s="445"/>
      <c r="AF122" s="445"/>
      <c r="AG122" s="445"/>
      <c r="AH122" s="445"/>
      <c r="AI122" s="445"/>
      <c r="AJ122" s="445">
        <f>'р 3'!AR19</f>
        <v>0</v>
      </c>
      <c r="AK122" s="445"/>
      <c r="AL122" s="445"/>
      <c r="AM122" s="445"/>
      <c r="AN122" s="445"/>
      <c r="AO122" s="445"/>
      <c r="AP122" s="445"/>
      <c r="AQ122" s="445"/>
      <c r="AR122" s="445"/>
      <c r="AS122" s="445"/>
      <c r="AT122" s="445"/>
      <c r="AU122" s="445"/>
      <c r="AV122" s="445"/>
      <c r="AW122" s="445"/>
      <c r="AX122" s="445"/>
      <c r="AY122" s="445"/>
      <c r="AZ122" s="445"/>
      <c r="BA122" s="804" t="s">
        <v>217</v>
      </c>
      <c r="BB122" s="804"/>
      <c r="BC122" s="804"/>
      <c r="BD122" s="804"/>
      <c r="BE122" s="804" t="s">
        <v>217</v>
      </c>
      <c r="BF122" s="804"/>
      <c r="BG122" s="804"/>
      <c r="BH122" s="804"/>
      <c r="BI122" s="804"/>
      <c r="BJ122" s="804"/>
      <c r="BK122" s="262"/>
    </row>
    <row r="123" spans="3:63" ht="33" customHeight="1">
      <c r="C123" s="457" t="s">
        <v>229</v>
      </c>
      <c r="D123" s="458"/>
      <c r="E123" s="458"/>
      <c r="F123" s="458"/>
      <c r="G123" s="458"/>
      <c r="H123" s="458"/>
      <c r="I123" s="458"/>
      <c r="J123" s="458"/>
      <c r="K123" s="458"/>
      <c r="L123" s="458"/>
      <c r="M123" s="458"/>
      <c r="N123" s="458"/>
      <c r="O123" s="459"/>
      <c r="P123" s="464">
        <v>38</v>
      </c>
      <c r="Q123" s="465"/>
      <c r="R123" s="445">
        <f>'р 3'!C27</f>
        <v>0</v>
      </c>
      <c r="S123" s="445"/>
      <c r="T123" s="445"/>
      <c r="U123" s="445"/>
      <c r="V123" s="445"/>
      <c r="W123" s="445">
        <f>'р 3'!Q27</f>
        <v>0</v>
      </c>
      <c r="X123" s="445"/>
      <c r="Y123" s="445"/>
      <c r="Z123" s="445"/>
      <c r="AA123" s="445"/>
      <c r="AB123" s="445"/>
      <c r="AC123" s="445"/>
      <c r="AD123" s="445"/>
      <c r="AE123" s="445"/>
      <c r="AF123" s="445"/>
      <c r="AG123" s="445"/>
      <c r="AH123" s="445"/>
      <c r="AI123" s="445"/>
      <c r="AJ123" s="445"/>
      <c r="AK123" s="445"/>
      <c r="AL123" s="445"/>
      <c r="AM123" s="445"/>
      <c r="AN123" s="445">
        <f>'р 3'!BG27</f>
        <v>0</v>
      </c>
      <c r="AO123" s="445"/>
      <c r="AP123" s="445"/>
      <c r="AQ123" s="445"/>
      <c r="AR123" s="445"/>
      <c r="AS123" s="445"/>
      <c r="AT123" s="445"/>
      <c r="AU123" s="445"/>
      <c r="AV123" s="445"/>
      <c r="AW123" s="445"/>
      <c r="AX123" s="445"/>
      <c r="AY123" s="445"/>
      <c r="AZ123" s="445"/>
      <c r="BA123" s="482"/>
      <c r="BB123" s="482"/>
      <c r="BC123" s="482"/>
      <c r="BD123" s="482"/>
      <c r="BE123" s="482"/>
      <c r="BF123" s="482"/>
      <c r="BG123" s="482"/>
      <c r="BH123" s="482"/>
      <c r="BI123" s="482"/>
      <c r="BJ123" s="482"/>
      <c r="BK123" s="234"/>
    </row>
    <row r="124" spans="3:63" ht="36" customHeight="1">
      <c r="C124" s="457" t="s">
        <v>230</v>
      </c>
      <c r="D124" s="458"/>
      <c r="E124" s="458"/>
      <c r="F124" s="458"/>
      <c r="G124" s="458"/>
      <c r="H124" s="458"/>
      <c r="I124" s="458"/>
      <c r="J124" s="458"/>
      <c r="K124" s="458"/>
      <c r="L124" s="458"/>
      <c r="M124" s="458"/>
      <c r="N124" s="458"/>
      <c r="O124" s="459"/>
      <c r="P124" s="456">
        <v>39</v>
      </c>
      <c r="Q124" s="456"/>
      <c r="R124" s="445"/>
      <c r="S124" s="445"/>
      <c r="T124" s="445"/>
      <c r="U124" s="445"/>
      <c r="V124" s="445"/>
      <c r="W124" s="445"/>
      <c r="X124" s="445"/>
      <c r="Y124" s="445"/>
      <c r="Z124" s="445"/>
      <c r="AA124" s="445"/>
      <c r="AB124" s="445"/>
      <c r="AC124" s="445"/>
      <c r="AD124" s="445"/>
      <c r="AE124" s="445"/>
      <c r="AF124" s="445"/>
      <c r="AG124" s="445"/>
      <c r="AH124" s="445"/>
      <c r="AI124" s="445"/>
      <c r="AJ124" s="445">
        <f>'р 3'!AT19</f>
        <v>0</v>
      </c>
      <c r="AK124" s="445"/>
      <c r="AL124" s="445"/>
      <c r="AM124" s="445"/>
      <c r="AN124" s="445"/>
      <c r="AO124" s="445"/>
      <c r="AP124" s="445"/>
      <c r="AQ124" s="445"/>
      <c r="AR124" s="445"/>
      <c r="AS124" s="445"/>
      <c r="AT124" s="445"/>
      <c r="AU124" s="445"/>
      <c r="AV124" s="445"/>
      <c r="AW124" s="445"/>
      <c r="AX124" s="445"/>
      <c r="AY124" s="445"/>
      <c r="AZ124" s="445"/>
      <c r="BA124" s="482"/>
      <c r="BB124" s="482"/>
      <c r="BC124" s="482"/>
      <c r="BD124" s="482"/>
      <c r="BE124" s="482"/>
      <c r="BF124" s="482"/>
      <c r="BG124" s="482"/>
      <c r="BH124" s="482"/>
      <c r="BI124" s="482"/>
      <c r="BJ124" s="482"/>
      <c r="BK124" s="234"/>
    </row>
    <row r="125" spans="3:63" ht="62.25" customHeight="1">
      <c r="C125" s="473" t="s">
        <v>231</v>
      </c>
      <c r="D125" s="474"/>
      <c r="E125" s="474"/>
      <c r="F125" s="474"/>
      <c r="G125" s="474"/>
      <c r="H125" s="474"/>
      <c r="I125" s="474"/>
      <c r="J125" s="474"/>
      <c r="K125" s="474"/>
      <c r="L125" s="474"/>
      <c r="M125" s="474"/>
      <c r="N125" s="474"/>
      <c r="O125" s="475"/>
      <c r="P125" s="456">
        <v>40</v>
      </c>
      <c r="Q125" s="456"/>
      <c r="R125" s="445">
        <f>'р 3'!E19</f>
        <v>0</v>
      </c>
      <c r="S125" s="445"/>
      <c r="T125" s="445"/>
      <c r="U125" s="445"/>
      <c r="V125" s="445"/>
      <c r="W125" s="445">
        <f>'р 3'!S19</f>
        <v>0</v>
      </c>
      <c r="X125" s="445"/>
      <c r="Y125" s="445"/>
      <c r="Z125" s="445">
        <f>'р 3'!AG19</f>
        <v>0</v>
      </c>
      <c r="AA125" s="445"/>
      <c r="AB125" s="445"/>
      <c r="AC125" s="445"/>
      <c r="AD125" s="445"/>
      <c r="AE125" s="445"/>
      <c r="AF125" s="445"/>
      <c r="AG125" s="445"/>
      <c r="AH125" s="445"/>
      <c r="AI125" s="445"/>
      <c r="AJ125" s="445">
        <f>'р 3'!AU19</f>
        <v>0</v>
      </c>
      <c r="AK125" s="445"/>
      <c r="AL125" s="445"/>
      <c r="AM125" s="445"/>
      <c r="AN125" s="445">
        <f>'р 3'!BI19</f>
        <v>0</v>
      </c>
      <c r="AO125" s="445"/>
      <c r="AP125" s="445"/>
      <c r="AQ125" s="445"/>
      <c r="AR125" s="445"/>
      <c r="AS125" s="445">
        <f>'р 3'!BW19</f>
        <v>0</v>
      </c>
      <c r="AT125" s="445"/>
      <c r="AU125" s="445"/>
      <c r="AV125" s="445"/>
      <c r="AW125" s="445">
        <f>'р 3'!CK19</f>
        <v>0</v>
      </c>
      <c r="AX125" s="445"/>
      <c r="AY125" s="445"/>
      <c r="AZ125" s="445"/>
      <c r="BA125" s="482">
        <f>'р 3'!CX19</f>
        <v>0</v>
      </c>
      <c r="BB125" s="482"/>
      <c r="BC125" s="482"/>
      <c r="BD125" s="482"/>
      <c r="BE125" s="482">
        <f>'р 3'!DJ19</f>
        <v>0</v>
      </c>
      <c r="BF125" s="482"/>
      <c r="BG125" s="482"/>
      <c r="BH125" s="482"/>
      <c r="BI125" s="482"/>
      <c r="BJ125" s="482"/>
      <c r="BK125" s="234"/>
    </row>
    <row r="126" spans="3:63" ht="62.25" customHeight="1">
      <c r="C126" s="473" t="s">
        <v>232</v>
      </c>
      <c r="D126" s="474"/>
      <c r="E126" s="474"/>
      <c r="F126" s="474"/>
      <c r="G126" s="474"/>
      <c r="H126" s="474"/>
      <c r="I126" s="474"/>
      <c r="J126" s="474"/>
      <c r="K126" s="474"/>
      <c r="L126" s="474"/>
      <c r="M126" s="474"/>
      <c r="N126" s="474"/>
      <c r="O126" s="475"/>
      <c r="P126" s="456">
        <v>41</v>
      </c>
      <c r="Q126" s="456"/>
      <c r="R126" s="445">
        <f>'р 3'!F19</f>
        <v>0</v>
      </c>
      <c r="S126" s="445"/>
      <c r="T126" s="445"/>
      <c r="U126" s="445"/>
      <c r="V126" s="445"/>
      <c r="W126" s="445">
        <f>'р 3'!T19</f>
        <v>0</v>
      </c>
      <c r="X126" s="445"/>
      <c r="Y126" s="445"/>
      <c r="Z126" s="445">
        <f>'р 3'!AH19</f>
        <v>0</v>
      </c>
      <c r="AA126" s="445"/>
      <c r="AB126" s="445"/>
      <c r="AC126" s="445"/>
      <c r="AD126" s="445"/>
      <c r="AE126" s="445"/>
      <c r="AF126" s="445"/>
      <c r="AG126" s="445"/>
      <c r="AH126" s="445"/>
      <c r="AI126" s="445"/>
      <c r="AJ126" s="445">
        <f>'р 3'!AV19</f>
        <v>0</v>
      </c>
      <c r="AK126" s="445"/>
      <c r="AL126" s="445"/>
      <c r="AM126" s="445"/>
      <c r="AN126" s="445">
        <f>'р 3'!BJ19</f>
        <v>0</v>
      </c>
      <c r="AO126" s="445"/>
      <c r="AP126" s="445"/>
      <c r="AQ126" s="445"/>
      <c r="AR126" s="445"/>
      <c r="AS126" s="445">
        <f>'р 3'!BX19</f>
        <v>0</v>
      </c>
      <c r="AT126" s="445"/>
      <c r="AU126" s="445"/>
      <c r="AV126" s="445"/>
      <c r="AW126" s="445">
        <f>'р 3'!CL19</f>
        <v>0</v>
      </c>
      <c r="AX126" s="445"/>
      <c r="AY126" s="445"/>
      <c r="AZ126" s="445"/>
      <c r="BA126" s="482">
        <f>'р 3'!CY19</f>
        <v>0</v>
      </c>
      <c r="BB126" s="482"/>
      <c r="BC126" s="482"/>
      <c r="BD126" s="482"/>
      <c r="BE126" s="482">
        <f>'р 3'!DK19</f>
        <v>0</v>
      </c>
      <c r="BF126" s="482"/>
      <c r="BG126" s="482"/>
      <c r="BH126" s="482"/>
      <c r="BI126" s="482"/>
      <c r="BJ126" s="482"/>
      <c r="BK126" s="234"/>
    </row>
    <row r="127" spans="3:63" ht="35.25" customHeight="1">
      <c r="C127" s="473" t="s">
        <v>233</v>
      </c>
      <c r="D127" s="474"/>
      <c r="E127" s="474"/>
      <c r="F127" s="474"/>
      <c r="G127" s="474"/>
      <c r="H127" s="474"/>
      <c r="I127" s="474"/>
      <c r="J127" s="474"/>
      <c r="K127" s="474"/>
      <c r="L127" s="474"/>
      <c r="M127" s="474"/>
      <c r="N127" s="474"/>
      <c r="O127" s="475"/>
      <c r="P127" s="456">
        <v>42</v>
      </c>
      <c r="Q127" s="456"/>
      <c r="R127" s="445"/>
      <c r="S127" s="445"/>
      <c r="T127" s="445"/>
      <c r="U127" s="445"/>
      <c r="V127" s="445"/>
      <c r="W127" s="445"/>
      <c r="X127" s="445"/>
      <c r="Y127" s="445"/>
      <c r="Z127" s="445">
        <f>'р 3'!AI19</f>
        <v>0</v>
      </c>
      <c r="AA127" s="445"/>
      <c r="AB127" s="445"/>
      <c r="AC127" s="445"/>
      <c r="AD127" s="445"/>
      <c r="AE127" s="445"/>
      <c r="AF127" s="445"/>
      <c r="AG127" s="445"/>
      <c r="AH127" s="445"/>
      <c r="AI127" s="445"/>
      <c r="AJ127" s="445">
        <f>'р 3'!AW19</f>
        <v>0</v>
      </c>
      <c r="AK127" s="445"/>
      <c r="AL127" s="445"/>
      <c r="AM127" s="445"/>
      <c r="AN127" s="445"/>
      <c r="AO127" s="445"/>
      <c r="AP127" s="445"/>
      <c r="AQ127" s="445"/>
      <c r="AR127" s="445"/>
      <c r="AS127" s="445">
        <f>'р 3'!BY19</f>
        <v>0</v>
      </c>
      <c r="AT127" s="445"/>
      <c r="AU127" s="445"/>
      <c r="AV127" s="445"/>
      <c r="AW127" s="445"/>
      <c r="AX127" s="445"/>
      <c r="AY127" s="445"/>
      <c r="AZ127" s="445"/>
      <c r="BA127" s="482"/>
      <c r="BB127" s="482"/>
      <c r="BC127" s="482"/>
      <c r="BD127" s="482"/>
      <c r="BE127" s="482"/>
      <c r="BF127" s="482"/>
      <c r="BG127" s="482"/>
      <c r="BH127" s="482"/>
      <c r="BI127" s="482"/>
      <c r="BJ127" s="482"/>
      <c r="BK127" s="234"/>
    </row>
    <row r="128" spans="3:63" ht="24" customHeight="1">
      <c r="C128" s="470" t="s">
        <v>304</v>
      </c>
      <c r="D128" s="471"/>
      <c r="E128" s="471"/>
      <c r="F128" s="471"/>
      <c r="G128" s="471"/>
      <c r="H128" s="471"/>
      <c r="I128" s="471"/>
      <c r="J128" s="471"/>
      <c r="K128" s="471"/>
      <c r="L128" s="471"/>
      <c r="M128" s="471"/>
      <c r="N128" s="471"/>
      <c r="O128" s="472"/>
      <c r="P128" s="464">
        <v>43</v>
      </c>
      <c r="Q128" s="465"/>
      <c r="R128" s="476"/>
      <c r="S128" s="477"/>
      <c r="T128" s="477"/>
      <c r="U128" s="477"/>
      <c r="V128" s="478"/>
      <c r="W128" s="271"/>
      <c r="X128" s="269"/>
      <c r="Y128" s="238"/>
      <c r="Z128" s="476"/>
      <c r="AA128" s="477"/>
      <c r="AB128" s="477"/>
      <c r="AC128" s="477"/>
      <c r="AD128" s="477"/>
      <c r="AE128" s="477"/>
      <c r="AF128" s="477"/>
      <c r="AG128" s="477"/>
      <c r="AH128" s="477"/>
      <c r="AI128" s="478"/>
      <c r="AJ128" s="476"/>
      <c r="AK128" s="477"/>
      <c r="AL128" s="477"/>
      <c r="AM128" s="478"/>
      <c r="AN128" s="476"/>
      <c r="AO128" s="477"/>
      <c r="AP128" s="477"/>
      <c r="AQ128" s="477"/>
      <c r="AR128" s="478"/>
      <c r="AS128" s="476"/>
      <c r="AT128" s="477"/>
      <c r="AU128" s="477"/>
      <c r="AV128" s="478"/>
      <c r="AW128" s="476"/>
      <c r="AX128" s="477"/>
      <c r="AY128" s="477"/>
      <c r="AZ128" s="478"/>
      <c r="BA128" s="479"/>
      <c r="BB128" s="480"/>
      <c r="BC128" s="480"/>
      <c r="BD128" s="481"/>
      <c r="BE128" s="479"/>
      <c r="BF128" s="480"/>
      <c r="BG128" s="480"/>
      <c r="BH128" s="480"/>
      <c r="BI128" s="480"/>
      <c r="BJ128" s="481"/>
      <c r="BK128" s="234"/>
    </row>
    <row r="129" spans="1:63" ht="151.5" customHeight="1">
      <c r="A129" s="78"/>
      <c r="B129" s="78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47"/>
      <c r="Q129" s="47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2"/>
      <c r="AY129" s="142"/>
      <c r="AZ129" s="142"/>
      <c r="BA129" s="234"/>
      <c r="BB129" s="234"/>
      <c r="BC129" s="234"/>
      <c r="BD129" s="234"/>
      <c r="BE129" s="234"/>
      <c r="BF129" s="234"/>
      <c r="BG129" s="234"/>
      <c r="BH129" s="234"/>
      <c r="BI129" s="234"/>
      <c r="BJ129" s="234"/>
      <c r="BK129" s="234"/>
    </row>
    <row r="130" spans="1:63" ht="124.5" customHeight="1">
      <c r="C130" s="446"/>
      <c r="D130" s="446"/>
      <c r="E130" s="446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0" t="s">
        <v>67</v>
      </c>
      <c r="Q130" s="441"/>
      <c r="R130" s="447" t="s">
        <v>225</v>
      </c>
      <c r="S130" s="448"/>
      <c r="T130" s="448"/>
      <c r="U130" s="448"/>
      <c r="V130" s="449"/>
      <c r="W130" s="439" t="s">
        <v>226</v>
      </c>
      <c r="X130" s="440"/>
      <c r="Y130" s="441"/>
      <c r="Z130" s="446" t="s">
        <v>258</v>
      </c>
      <c r="AA130" s="446"/>
      <c r="AB130" s="446"/>
      <c r="AC130" s="446"/>
      <c r="AD130" s="446"/>
      <c r="AE130" s="446"/>
      <c r="AF130" s="446"/>
      <c r="AG130" s="446"/>
      <c r="AH130" s="446"/>
      <c r="AI130" s="446"/>
      <c r="AJ130" s="446"/>
      <c r="AK130" s="446"/>
      <c r="AL130" s="446"/>
      <c r="AM130" s="446"/>
      <c r="AN130" s="446" t="s">
        <v>259</v>
      </c>
      <c r="AO130" s="446"/>
      <c r="AP130" s="446"/>
      <c r="AQ130" s="446"/>
      <c r="AR130" s="446"/>
      <c r="AS130" s="446" t="s">
        <v>228</v>
      </c>
      <c r="AT130" s="446"/>
      <c r="AU130" s="446"/>
      <c r="AV130" s="446"/>
      <c r="AW130" s="446"/>
      <c r="AX130" s="446"/>
      <c r="AY130" s="446"/>
      <c r="AZ130" s="446"/>
      <c r="BA130" s="446" t="s">
        <v>271</v>
      </c>
      <c r="BB130" s="446"/>
      <c r="BC130" s="446"/>
      <c r="BD130" s="446"/>
      <c r="BE130" s="446" t="s">
        <v>260</v>
      </c>
      <c r="BF130" s="446"/>
      <c r="BG130" s="446"/>
      <c r="BH130" s="446"/>
      <c r="BI130" s="446"/>
      <c r="BJ130" s="446"/>
      <c r="BK130" s="71"/>
    </row>
    <row r="131" spans="1:63" ht="62.25" customHeight="1">
      <c r="C131" s="446"/>
      <c r="D131" s="446"/>
      <c r="E131" s="446"/>
      <c r="F131" s="446"/>
      <c r="G131" s="446"/>
      <c r="H131" s="446"/>
      <c r="I131" s="446"/>
      <c r="J131" s="446"/>
      <c r="K131" s="446"/>
      <c r="L131" s="446"/>
      <c r="M131" s="446"/>
      <c r="N131" s="446"/>
      <c r="O131" s="446"/>
      <c r="P131" s="443"/>
      <c r="Q131" s="444"/>
      <c r="R131" s="450"/>
      <c r="S131" s="451"/>
      <c r="T131" s="451"/>
      <c r="U131" s="451"/>
      <c r="V131" s="452"/>
      <c r="W131" s="442"/>
      <c r="X131" s="443"/>
      <c r="Y131" s="444"/>
      <c r="Z131" s="446" t="s">
        <v>257</v>
      </c>
      <c r="AA131" s="446"/>
      <c r="AB131" s="446"/>
      <c r="AC131" s="446"/>
      <c r="AD131" s="446"/>
      <c r="AE131" s="446"/>
      <c r="AF131" s="446"/>
      <c r="AG131" s="446"/>
      <c r="AH131" s="446"/>
      <c r="AI131" s="446"/>
      <c r="AJ131" s="446" t="s">
        <v>196</v>
      </c>
      <c r="AK131" s="446"/>
      <c r="AL131" s="446"/>
      <c r="AM131" s="446"/>
      <c r="AN131" s="446"/>
      <c r="AO131" s="446"/>
      <c r="AP131" s="446"/>
      <c r="AQ131" s="446"/>
      <c r="AR131" s="446"/>
      <c r="AS131" s="446" t="s">
        <v>200</v>
      </c>
      <c r="AT131" s="446"/>
      <c r="AU131" s="446"/>
      <c r="AV131" s="446"/>
      <c r="AW131" s="446" t="s">
        <v>227</v>
      </c>
      <c r="AX131" s="446"/>
      <c r="AY131" s="446"/>
      <c r="AZ131" s="446"/>
      <c r="BA131" s="446"/>
      <c r="BB131" s="446"/>
      <c r="BC131" s="446"/>
      <c r="BD131" s="446"/>
      <c r="BE131" s="446"/>
      <c r="BF131" s="446"/>
      <c r="BG131" s="446"/>
      <c r="BH131" s="446"/>
      <c r="BI131" s="446"/>
      <c r="BJ131" s="446"/>
      <c r="BK131" s="71"/>
    </row>
    <row r="132" spans="1:63" ht="20.25" customHeight="1">
      <c r="C132" s="460">
        <v>1</v>
      </c>
      <c r="D132" s="461"/>
      <c r="E132" s="461"/>
      <c r="F132" s="461"/>
      <c r="G132" s="461"/>
      <c r="H132" s="461"/>
      <c r="I132" s="461"/>
      <c r="J132" s="461"/>
      <c r="K132" s="461"/>
      <c r="L132" s="461"/>
      <c r="M132" s="461"/>
      <c r="N132" s="461"/>
      <c r="O132" s="462"/>
      <c r="P132" s="466">
        <v>2</v>
      </c>
      <c r="Q132" s="466"/>
      <c r="R132" s="460">
        <v>3</v>
      </c>
      <c r="S132" s="461"/>
      <c r="T132" s="461"/>
      <c r="U132" s="461"/>
      <c r="V132" s="462"/>
      <c r="W132" s="438">
        <v>4</v>
      </c>
      <c r="X132" s="438"/>
      <c r="Y132" s="438"/>
      <c r="Z132" s="466">
        <v>5</v>
      </c>
      <c r="AA132" s="466"/>
      <c r="AB132" s="466"/>
      <c r="AC132" s="466"/>
      <c r="AD132" s="466"/>
      <c r="AE132" s="466"/>
      <c r="AF132" s="466"/>
      <c r="AG132" s="466"/>
      <c r="AH132" s="466"/>
      <c r="AI132" s="466"/>
      <c r="AJ132" s="466">
        <v>6</v>
      </c>
      <c r="AK132" s="466"/>
      <c r="AL132" s="466"/>
      <c r="AM132" s="466"/>
      <c r="AN132" s="466">
        <v>7</v>
      </c>
      <c r="AO132" s="466"/>
      <c r="AP132" s="466"/>
      <c r="AQ132" s="466"/>
      <c r="AR132" s="466"/>
      <c r="AS132" s="466">
        <v>8</v>
      </c>
      <c r="AT132" s="466"/>
      <c r="AU132" s="466"/>
      <c r="AV132" s="466"/>
      <c r="AW132" s="466">
        <v>9</v>
      </c>
      <c r="AX132" s="466"/>
      <c r="AY132" s="466"/>
      <c r="AZ132" s="466"/>
      <c r="BA132" s="466"/>
      <c r="BB132" s="466"/>
      <c r="BC132" s="466"/>
      <c r="BD132" s="466"/>
      <c r="BE132" s="466">
        <v>11</v>
      </c>
      <c r="BF132" s="466"/>
      <c r="BG132" s="466"/>
      <c r="BH132" s="466"/>
      <c r="BI132" s="466"/>
      <c r="BJ132" s="466"/>
      <c r="BK132" s="72"/>
    </row>
    <row r="133" spans="1:63" ht="33" customHeight="1">
      <c r="C133" s="467" t="s">
        <v>335</v>
      </c>
      <c r="D133" s="468"/>
      <c r="E133" s="468"/>
      <c r="F133" s="468"/>
      <c r="G133" s="468"/>
      <c r="H133" s="468"/>
      <c r="I133" s="468"/>
      <c r="J133" s="468"/>
      <c r="K133" s="468"/>
      <c r="L133" s="468"/>
      <c r="M133" s="468"/>
      <c r="N133" s="468"/>
      <c r="O133" s="469"/>
      <c r="P133" s="456">
        <v>44</v>
      </c>
      <c r="Q133" s="456"/>
      <c r="R133" s="445">
        <v>136</v>
      </c>
      <c r="S133" s="445"/>
      <c r="T133" s="445"/>
      <c r="U133" s="445"/>
      <c r="V133" s="445"/>
      <c r="W133" s="445">
        <v>196.7</v>
      </c>
      <c r="X133" s="445"/>
      <c r="Y133" s="445"/>
      <c r="Z133" s="445">
        <f>'р 3'!AK19</f>
        <v>0</v>
      </c>
      <c r="AA133" s="445"/>
      <c r="AB133" s="445"/>
      <c r="AC133" s="445"/>
      <c r="AD133" s="445"/>
      <c r="AE133" s="445"/>
      <c r="AF133" s="445"/>
      <c r="AG133" s="445"/>
      <c r="AH133" s="445"/>
      <c r="AI133" s="445"/>
      <c r="AJ133" s="445">
        <f>'р 3'!AY19</f>
        <v>0</v>
      </c>
      <c r="AK133" s="445"/>
      <c r="AL133" s="445"/>
      <c r="AM133" s="445"/>
      <c r="AN133" s="445">
        <v>275.39999999999998</v>
      </c>
      <c r="AO133" s="445"/>
      <c r="AP133" s="445"/>
      <c r="AQ133" s="445"/>
      <c r="AR133" s="445"/>
      <c r="AS133" s="445">
        <v>136</v>
      </c>
      <c r="AT133" s="445"/>
      <c r="AU133" s="445"/>
      <c r="AV133" s="445"/>
      <c r="AW133" s="445">
        <v>196.7</v>
      </c>
      <c r="AX133" s="445"/>
      <c r="AY133" s="445"/>
      <c r="AZ133" s="445"/>
      <c r="BA133" s="804" t="s">
        <v>217</v>
      </c>
      <c r="BB133" s="804"/>
      <c r="BC133" s="804"/>
      <c r="BD133" s="804"/>
      <c r="BE133" s="804" t="s">
        <v>217</v>
      </c>
      <c r="BF133" s="804"/>
      <c r="BG133" s="804"/>
      <c r="BH133" s="804"/>
      <c r="BI133" s="804"/>
      <c r="BJ133" s="804"/>
      <c r="BK133" s="263"/>
    </row>
    <row r="134" spans="1:63" ht="21" customHeight="1">
      <c r="C134" s="453" t="s">
        <v>42</v>
      </c>
      <c r="D134" s="454"/>
      <c r="E134" s="454"/>
      <c r="F134" s="454"/>
      <c r="G134" s="454"/>
      <c r="H134" s="454"/>
      <c r="I134" s="454"/>
      <c r="J134" s="454"/>
      <c r="K134" s="454"/>
      <c r="L134" s="454"/>
      <c r="M134" s="454"/>
      <c r="N134" s="454"/>
      <c r="O134" s="455"/>
      <c r="P134" s="456">
        <v>45</v>
      </c>
      <c r="Q134" s="456"/>
      <c r="R134" s="445">
        <v>125.7</v>
      </c>
      <c r="S134" s="445"/>
      <c r="T134" s="445"/>
      <c r="U134" s="445"/>
      <c r="V134" s="445"/>
      <c r="W134" s="445">
        <v>186.4</v>
      </c>
      <c r="X134" s="445"/>
      <c r="Y134" s="445"/>
      <c r="Z134" s="445">
        <f>'р 3'!AL19</f>
        <v>0</v>
      </c>
      <c r="AA134" s="445"/>
      <c r="AB134" s="445"/>
      <c r="AC134" s="445"/>
      <c r="AD134" s="445"/>
      <c r="AE134" s="445"/>
      <c r="AF134" s="445"/>
      <c r="AG134" s="445"/>
      <c r="AH134" s="445"/>
      <c r="AI134" s="445"/>
      <c r="AJ134" s="445">
        <f>'р 3'!AZ19</f>
        <v>0</v>
      </c>
      <c r="AK134" s="445"/>
      <c r="AL134" s="445"/>
      <c r="AM134" s="445"/>
      <c r="AN134" s="445">
        <v>267.3</v>
      </c>
      <c r="AO134" s="445"/>
      <c r="AP134" s="445"/>
      <c r="AQ134" s="445"/>
      <c r="AR134" s="445"/>
      <c r="AS134" s="445">
        <v>125.7</v>
      </c>
      <c r="AT134" s="445"/>
      <c r="AU134" s="445"/>
      <c r="AV134" s="445"/>
      <c r="AW134" s="445">
        <v>186.4</v>
      </c>
      <c r="AX134" s="445"/>
      <c r="AY134" s="445"/>
      <c r="AZ134" s="445"/>
      <c r="BA134" s="482">
        <v>13950</v>
      </c>
      <c r="BB134" s="482"/>
      <c r="BC134" s="482"/>
      <c r="BD134" s="482"/>
      <c r="BE134" s="482">
        <v>826</v>
      </c>
      <c r="BF134" s="482"/>
      <c r="BG134" s="482"/>
      <c r="BH134" s="482"/>
      <c r="BI134" s="482"/>
      <c r="BJ134" s="482"/>
      <c r="BK134" s="264"/>
    </row>
    <row r="135" spans="1:63" ht="21" customHeight="1">
      <c r="C135" s="453" t="s">
        <v>24</v>
      </c>
      <c r="D135" s="454"/>
      <c r="E135" s="454"/>
      <c r="F135" s="454"/>
      <c r="G135" s="454"/>
      <c r="H135" s="454"/>
      <c r="I135" s="454"/>
      <c r="J135" s="454"/>
      <c r="K135" s="454"/>
      <c r="L135" s="454"/>
      <c r="M135" s="454"/>
      <c r="N135" s="454"/>
      <c r="O135" s="455"/>
      <c r="P135" s="456">
        <v>46</v>
      </c>
      <c r="Q135" s="456"/>
      <c r="R135" s="445"/>
      <c r="S135" s="445"/>
      <c r="T135" s="445"/>
      <c r="U135" s="445"/>
      <c r="V135" s="445"/>
      <c r="W135" s="445"/>
      <c r="X135" s="445"/>
      <c r="Y135" s="445"/>
      <c r="Z135" s="445"/>
      <c r="AA135" s="445"/>
      <c r="AB135" s="445"/>
      <c r="AC135" s="445"/>
      <c r="AD135" s="445"/>
      <c r="AE135" s="445"/>
      <c r="AF135" s="445"/>
      <c r="AG135" s="445"/>
      <c r="AH135" s="445"/>
      <c r="AI135" s="445"/>
      <c r="AJ135" s="445"/>
      <c r="AK135" s="445"/>
      <c r="AL135" s="445"/>
      <c r="AM135" s="445"/>
      <c r="AN135" s="445"/>
      <c r="AO135" s="445"/>
      <c r="AP135" s="445"/>
      <c r="AQ135" s="445"/>
      <c r="AR135" s="445"/>
      <c r="AS135" s="445"/>
      <c r="AT135" s="445"/>
      <c r="AU135" s="445"/>
      <c r="AV135" s="445"/>
      <c r="AW135" s="445"/>
      <c r="AX135" s="445"/>
      <c r="AY135" s="445"/>
      <c r="AZ135" s="445"/>
      <c r="BA135" s="482"/>
      <c r="BB135" s="482"/>
      <c r="BC135" s="482"/>
      <c r="BD135" s="482"/>
      <c r="BE135" s="482"/>
      <c r="BF135" s="482"/>
      <c r="BG135" s="482"/>
      <c r="BH135" s="482"/>
      <c r="BI135" s="482"/>
      <c r="BJ135" s="482"/>
      <c r="BK135" s="264"/>
    </row>
    <row r="136" spans="1:63" ht="21" customHeight="1">
      <c r="C136" s="453" t="s">
        <v>197</v>
      </c>
      <c r="D136" s="454"/>
      <c r="E136" s="454"/>
      <c r="F136" s="454"/>
      <c r="G136" s="454"/>
      <c r="H136" s="454"/>
      <c r="I136" s="454"/>
      <c r="J136" s="454"/>
      <c r="K136" s="454"/>
      <c r="L136" s="454"/>
      <c r="M136" s="454"/>
      <c r="N136" s="454"/>
      <c r="O136" s="455"/>
      <c r="P136" s="464">
        <v>47</v>
      </c>
      <c r="Q136" s="465"/>
      <c r="R136" s="445"/>
      <c r="S136" s="445"/>
      <c r="T136" s="445"/>
      <c r="U136" s="445"/>
      <c r="V136" s="445"/>
      <c r="W136" s="445"/>
      <c r="X136" s="445"/>
      <c r="Y136" s="445"/>
      <c r="Z136" s="445"/>
      <c r="AA136" s="445"/>
      <c r="AB136" s="445"/>
      <c r="AC136" s="445"/>
      <c r="AD136" s="445"/>
      <c r="AE136" s="445"/>
      <c r="AF136" s="445"/>
      <c r="AG136" s="445"/>
      <c r="AH136" s="445"/>
      <c r="AI136" s="445"/>
      <c r="AJ136" s="445"/>
      <c r="AK136" s="445"/>
      <c r="AL136" s="445"/>
      <c r="AM136" s="445"/>
      <c r="AN136" s="445"/>
      <c r="AO136" s="445"/>
      <c r="AP136" s="445"/>
      <c r="AQ136" s="445"/>
      <c r="AR136" s="445"/>
      <c r="AS136" s="445"/>
      <c r="AT136" s="445"/>
      <c r="AU136" s="445"/>
      <c r="AV136" s="445"/>
      <c r="AW136" s="445"/>
      <c r="AX136" s="445"/>
      <c r="AY136" s="445"/>
      <c r="AZ136" s="445"/>
      <c r="BA136" s="482"/>
      <c r="BB136" s="482"/>
      <c r="BC136" s="482"/>
      <c r="BD136" s="482"/>
      <c r="BE136" s="482"/>
      <c r="BF136" s="482"/>
      <c r="BG136" s="482"/>
      <c r="BH136" s="482"/>
      <c r="BI136" s="482"/>
      <c r="BJ136" s="482"/>
      <c r="BK136" s="264"/>
    </row>
    <row r="137" spans="1:63" ht="21" customHeight="1">
      <c r="C137" s="453" t="s">
        <v>22</v>
      </c>
      <c r="D137" s="454"/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5"/>
      <c r="P137" s="456">
        <v>48</v>
      </c>
      <c r="Q137" s="456"/>
      <c r="R137" s="445">
        <v>10.3</v>
      </c>
      <c r="S137" s="445"/>
      <c r="T137" s="445"/>
      <c r="U137" s="445"/>
      <c r="V137" s="445"/>
      <c r="W137" s="445">
        <v>10.3</v>
      </c>
      <c r="X137" s="445"/>
      <c r="Y137" s="445"/>
      <c r="Z137" s="445">
        <f>'р 3'!AO19</f>
        <v>0</v>
      </c>
      <c r="AA137" s="445"/>
      <c r="AB137" s="445"/>
      <c r="AC137" s="445"/>
      <c r="AD137" s="445"/>
      <c r="AE137" s="445"/>
      <c r="AF137" s="445"/>
      <c r="AG137" s="445"/>
      <c r="AH137" s="445"/>
      <c r="AI137" s="445"/>
      <c r="AJ137" s="445">
        <f>'р 3'!BC19</f>
        <v>0</v>
      </c>
      <c r="AK137" s="445"/>
      <c r="AL137" s="445"/>
      <c r="AM137" s="445"/>
      <c r="AN137" s="445">
        <v>8.1</v>
      </c>
      <c r="AO137" s="445"/>
      <c r="AP137" s="445"/>
      <c r="AQ137" s="445"/>
      <c r="AR137" s="445"/>
      <c r="AS137" s="445">
        <v>10.3</v>
      </c>
      <c r="AT137" s="445"/>
      <c r="AU137" s="445"/>
      <c r="AV137" s="445"/>
      <c r="AW137" s="445">
        <v>10.3</v>
      </c>
      <c r="AX137" s="445"/>
      <c r="AY137" s="445"/>
      <c r="AZ137" s="445"/>
      <c r="BA137" s="482">
        <v>73</v>
      </c>
      <c r="BB137" s="482"/>
      <c r="BC137" s="482"/>
      <c r="BD137" s="482"/>
      <c r="BE137" s="482">
        <v>2</v>
      </c>
      <c r="BF137" s="482"/>
      <c r="BG137" s="482"/>
      <c r="BH137" s="482"/>
      <c r="BI137" s="482"/>
      <c r="BJ137" s="482"/>
      <c r="BK137" s="264"/>
    </row>
    <row r="138" spans="1:63" ht="21" customHeight="1">
      <c r="C138" s="453" t="s">
        <v>141</v>
      </c>
      <c r="D138" s="454"/>
      <c r="E138" s="454"/>
      <c r="F138" s="454"/>
      <c r="G138" s="454"/>
      <c r="H138" s="454"/>
      <c r="I138" s="454"/>
      <c r="J138" s="454"/>
      <c r="K138" s="454"/>
      <c r="L138" s="454"/>
      <c r="M138" s="454"/>
      <c r="N138" s="454"/>
      <c r="O138" s="455"/>
      <c r="P138" s="464">
        <v>49</v>
      </c>
      <c r="Q138" s="465"/>
      <c r="R138" s="463">
        <f>'р 3'!N19</f>
        <v>0</v>
      </c>
      <c r="S138" s="463"/>
      <c r="T138" s="463"/>
      <c r="U138" s="463"/>
      <c r="V138" s="463"/>
      <c r="W138" s="463">
        <f>'р 3'!AB19</f>
        <v>0</v>
      </c>
      <c r="X138" s="463"/>
      <c r="Y138" s="463"/>
      <c r="Z138" s="463">
        <f>'р 3'!AP19</f>
        <v>0</v>
      </c>
      <c r="AA138" s="463"/>
      <c r="AB138" s="463"/>
      <c r="AC138" s="463"/>
      <c r="AD138" s="463"/>
      <c r="AE138" s="463"/>
      <c r="AF138" s="463"/>
      <c r="AG138" s="463"/>
      <c r="AH138" s="463"/>
      <c r="AI138" s="463"/>
      <c r="AJ138" s="463">
        <f>'р 3'!BD19</f>
        <v>0</v>
      </c>
      <c r="AK138" s="463"/>
      <c r="AL138" s="463"/>
      <c r="AM138" s="463"/>
      <c r="AN138" s="463">
        <f>'р 3'!BR19</f>
        <v>0</v>
      </c>
      <c r="AO138" s="463"/>
      <c r="AP138" s="463"/>
      <c r="AQ138" s="463"/>
      <c r="AR138" s="463"/>
      <c r="AS138" s="463">
        <f>'р 3'!CF19</f>
        <v>0</v>
      </c>
      <c r="AT138" s="463"/>
      <c r="AU138" s="463"/>
      <c r="AV138" s="463"/>
      <c r="AW138" s="463">
        <f>'р 3'!CT19</f>
        <v>0</v>
      </c>
      <c r="AX138" s="463"/>
      <c r="AY138" s="463"/>
      <c r="AZ138" s="463"/>
      <c r="BA138" s="844">
        <f>'р 3'!DG19</f>
        <v>0</v>
      </c>
      <c r="BB138" s="844"/>
      <c r="BC138" s="844"/>
      <c r="BD138" s="844"/>
      <c r="BE138" s="844">
        <f>'р 3'!DS19</f>
        <v>0</v>
      </c>
      <c r="BF138" s="844"/>
      <c r="BG138" s="844"/>
      <c r="BH138" s="844"/>
      <c r="BI138" s="844"/>
      <c r="BJ138" s="844"/>
      <c r="BK138" s="264"/>
    </row>
    <row r="139" spans="1:63" ht="27" customHeight="1">
      <c r="C139" s="457" t="s">
        <v>238</v>
      </c>
      <c r="D139" s="458"/>
      <c r="E139" s="458"/>
      <c r="F139" s="458"/>
      <c r="G139" s="458"/>
      <c r="H139" s="458"/>
      <c r="I139" s="458"/>
      <c r="J139" s="458"/>
      <c r="K139" s="458"/>
      <c r="L139" s="458"/>
      <c r="M139" s="458"/>
      <c r="N139" s="458"/>
      <c r="O139" s="459"/>
      <c r="P139" s="464">
        <v>50</v>
      </c>
      <c r="Q139" s="465"/>
      <c r="R139" s="816"/>
      <c r="S139" s="816"/>
      <c r="T139" s="816"/>
      <c r="U139" s="816"/>
      <c r="V139" s="816"/>
      <c r="W139" s="437"/>
      <c r="X139" s="437"/>
      <c r="Y139" s="437"/>
      <c r="Z139" s="437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37"/>
      <c r="AM139" s="437"/>
      <c r="AN139" s="437"/>
      <c r="AO139" s="437"/>
      <c r="AP139" s="437"/>
      <c r="AQ139" s="437"/>
      <c r="AR139" s="437"/>
      <c r="AS139" s="437"/>
      <c r="AT139" s="437"/>
      <c r="AU139" s="437"/>
      <c r="AV139" s="437"/>
      <c r="AW139" s="437"/>
      <c r="AX139" s="437"/>
      <c r="AY139" s="437"/>
      <c r="AZ139" s="437"/>
      <c r="BA139" s="437"/>
      <c r="BB139" s="437"/>
      <c r="BC139" s="437"/>
      <c r="BD139" s="437"/>
      <c r="BE139" s="437"/>
      <c r="BF139" s="437"/>
      <c r="BG139" s="437"/>
      <c r="BH139" s="437"/>
      <c r="BI139" s="437"/>
      <c r="BJ139" s="437"/>
      <c r="BK139" s="263"/>
    </row>
    <row r="140" spans="1:63" ht="27.75" customHeight="1">
      <c r="C140" s="457" t="s">
        <v>239</v>
      </c>
      <c r="D140" s="458"/>
      <c r="E140" s="458"/>
      <c r="F140" s="458"/>
      <c r="G140" s="458"/>
      <c r="H140" s="458"/>
      <c r="I140" s="458"/>
      <c r="J140" s="458"/>
      <c r="K140" s="458"/>
      <c r="L140" s="458"/>
      <c r="M140" s="458"/>
      <c r="N140" s="458"/>
      <c r="O140" s="459"/>
      <c r="P140" s="464">
        <v>51</v>
      </c>
      <c r="Q140" s="465"/>
      <c r="R140" s="816"/>
      <c r="S140" s="816"/>
      <c r="T140" s="816"/>
      <c r="U140" s="816"/>
      <c r="V140" s="816"/>
      <c r="W140" s="437"/>
      <c r="X140" s="437"/>
      <c r="Y140" s="437"/>
      <c r="Z140" s="437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37"/>
      <c r="AM140" s="437"/>
      <c r="AN140" s="437"/>
      <c r="AO140" s="437"/>
      <c r="AP140" s="437"/>
      <c r="AQ140" s="437"/>
      <c r="AR140" s="437"/>
      <c r="AS140" s="437"/>
      <c r="AT140" s="437"/>
      <c r="AU140" s="437"/>
      <c r="AV140" s="437"/>
      <c r="AW140" s="437"/>
      <c r="AX140" s="437"/>
      <c r="AY140" s="437"/>
      <c r="AZ140" s="437"/>
      <c r="BA140" s="437"/>
      <c r="BB140" s="437"/>
      <c r="BC140" s="437"/>
      <c r="BD140" s="437"/>
      <c r="BE140" s="437"/>
      <c r="BF140" s="437"/>
      <c r="BG140" s="437"/>
      <c r="BH140" s="437"/>
      <c r="BI140" s="437"/>
      <c r="BJ140" s="437"/>
      <c r="BK140" s="263"/>
    </row>
    <row r="141" spans="1:63" ht="18.75" customHeight="1">
      <c r="C141" s="473" t="s">
        <v>198</v>
      </c>
      <c r="D141" s="474"/>
      <c r="E141" s="474"/>
      <c r="F141" s="474"/>
      <c r="G141" s="474"/>
      <c r="H141" s="474"/>
      <c r="I141" s="474"/>
      <c r="J141" s="474"/>
      <c r="K141" s="474"/>
      <c r="L141" s="474"/>
      <c r="M141" s="474"/>
      <c r="N141" s="474"/>
      <c r="O141" s="475"/>
      <c r="P141" s="456">
        <v>52</v>
      </c>
      <c r="Q141" s="456"/>
      <c r="R141" s="816"/>
      <c r="S141" s="816"/>
      <c r="T141" s="816"/>
      <c r="U141" s="816"/>
      <c r="V141" s="816"/>
      <c r="W141" s="437"/>
      <c r="X141" s="437"/>
      <c r="Y141" s="437"/>
      <c r="Z141" s="437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37"/>
      <c r="AM141" s="437"/>
      <c r="AN141" s="437"/>
      <c r="AO141" s="437"/>
      <c r="AP141" s="437"/>
      <c r="AQ141" s="437"/>
      <c r="AR141" s="437"/>
      <c r="AS141" s="437"/>
      <c r="AT141" s="437"/>
      <c r="AU141" s="437"/>
      <c r="AV141" s="437"/>
      <c r="AW141" s="437"/>
      <c r="AX141" s="437"/>
      <c r="AY141" s="437"/>
      <c r="AZ141" s="437"/>
      <c r="BA141" s="437"/>
      <c r="BB141" s="437"/>
      <c r="BC141" s="437"/>
      <c r="BD141" s="437"/>
      <c r="BE141" s="437"/>
      <c r="BF141" s="437"/>
      <c r="BG141" s="437"/>
      <c r="BH141" s="437"/>
      <c r="BI141" s="437"/>
      <c r="BJ141" s="437"/>
      <c r="BK141" s="263"/>
    </row>
    <row r="142" spans="1:63" ht="29.25" customHeight="1">
      <c r="C142" s="473" t="s">
        <v>199</v>
      </c>
      <c r="D142" s="474"/>
      <c r="E142" s="474"/>
      <c r="F142" s="474"/>
      <c r="G142" s="474"/>
      <c r="H142" s="474"/>
      <c r="I142" s="474"/>
      <c r="J142" s="474"/>
      <c r="K142" s="474"/>
      <c r="L142" s="474"/>
      <c r="M142" s="474"/>
      <c r="N142" s="474"/>
      <c r="O142" s="475"/>
      <c r="P142" s="456">
        <v>53</v>
      </c>
      <c r="Q142" s="456"/>
      <c r="R142" s="816"/>
      <c r="S142" s="816"/>
      <c r="T142" s="816"/>
      <c r="U142" s="816"/>
      <c r="V142" s="816"/>
      <c r="W142" s="437"/>
      <c r="X142" s="437"/>
      <c r="Y142" s="437"/>
      <c r="Z142" s="437"/>
      <c r="AA142" s="437"/>
      <c r="AB142" s="437"/>
      <c r="AC142" s="437"/>
      <c r="AD142" s="437"/>
      <c r="AE142" s="437"/>
      <c r="AF142" s="437"/>
      <c r="AG142" s="437"/>
      <c r="AH142" s="437"/>
      <c r="AI142" s="437"/>
      <c r="AJ142" s="437"/>
      <c r="AK142" s="437"/>
      <c r="AL142" s="437"/>
      <c r="AM142" s="437"/>
      <c r="AN142" s="437"/>
      <c r="AO142" s="437"/>
      <c r="AP142" s="437"/>
      <c r="AQ142" s="437"/>
      <c r="AR142" s="437"/>
      <c r="AS142" s="437"/>
      <c r="AT142" s="437"/>
      <c r="AU142" s="437"/>
      <c r="AV142" s="437"/>
      <c r="AW142" s="437"/>
      <c r="AX142" s="437"/>
      <c r="AY142" s="437"/>
      <c r="AZ142" s="437"/>
      <c r="BA142" s="437"/>
      <c r="BB142" s="437"/>
      <c r="BC142" s="437"/>
      <c r="BD142" s="437"/>
      <c r="BE142" s="437"/>
      <c r="BF142" s="437"/>
      <c r="BG142" s="437"/>
      <c r="BH142" s="437"/>
      <c r="BI142" s="437"/>
      <c r="BJ142" s="437"/>
      <c r="BK142" s="263"/>
    </row>
    <row r="143" spans="1:63" ht="30" customHeight="1">
      <c r="C143" s="457" t="s">
        <v>234</v>
      </c>
      <c r="D143" s="458"/>
      <c r="E143" s="458"/>
      <c r="F143" s="458"/>
      <c r="G143" s="458"/>
      <c r="H143" s="458"/>
      <c r="I143" s="458"/>
      <c r="J143" s="458"/>
      <c r="K143" s="458"/>
      <c r="L143" s="458"/>
      <c r="M143" s="458"/>
      <c r="N143" s="458"/>
      <c r="O143" s="459"/>
      <c r="P143" s="456">
        <v>54</v>
      </c>
      <c r="Q143" s="456"/>
      <c r="R143" s="816"/>
      <c r="S143" s="816"/>
      <c r="T143" s="816"/>
      <c r="U143" s="816"/>
      <c r="V143" s="816"/>
      <c r="W143" s="437"/>
      <c r="X143" s="437"/>
      <c r="Y143" s="437"/>
      <c r="Z143" s="437"/>
      <c r="AA143" s="437"/>
      <c r="AB143" s="437"/>
      <c r="AC143" s="437"/>
      <c r="AD143" s="437"/>
      <c r="AE143" s="437"/>
      <c r="AF143" s="437"/>
      <c r="AG143" s="437"/>
      <c r="AH143" s="437"/>
      <c r="AI143" s="437"/>
      <c r="AJ143" s="437"/>
      <c r="AK143" s="437"/>
      <c r="AL143" s="437"/>
      <c r="AM143" s="437"/>
      <c r="AN143" s="437"/>
      <c r="AO143" s="437"/>
      <c r="AP143" s="437"/>
      <c r="AQ143" s="437"/>
      <c r="AR143" s="437"/>
      <c r="AS143" s="437"/>
      <c r="AT143" s="437"/>
      <c r="AU143" s="437"/>
      <c r="AV143" s="437"/>
      <c r="AW143" s="437"/>
      <c r="AX143" s="437"/>
      <c r="AY143" s="437"/>
      <c r="AZ143" s="437"/>
      <c r="BA143" s="437"/>
      <c r="BB143" s="437"/>
      <c r="BC143" s="437"/>
      <c r="BD143" s="437"/>
      <c r="BE143" s="437"/>
      <c r="BF143" s="437"/>
      <c r="BG143" s="437"/>
      <c r="BH143" s="437"/>
      <c r="BI143" s="437"/>
      <c r="BJ143" s="437"/>
      <c r="BK143" s="263"/>
    </row>
    <row r="144" spans="1:63" ht="41.25" customHeight="1">
      <c r="C144" s="473" t="s">
        <v>235</v>
      </c>
      <c r="D144" s="474"/>
      <c r="E144" s="474"/>
      <c r="F144" s="474"/>
      <c r="G144" s="474"/>
      <c r="H144" s="474"/>
      <c r="I144" s="474"/>
      <c r="J144" s="474"/>
      <c r="K144" s="474"/>
      <c r="L144" s="474"/>
      <c r="M144" s="474"/>
      <c r="N144" s="474"/>
      <c r="O144" s="475"/>
      <c r="P144" s="464"/>
      <c r="Q144" s="465"/>
      <c r="R144" s="816"/>
      <c r="S144" s="816"/>
      <c r="T144" s="816"/>
      <c r="U144" s="816"/>
      <c r="V144" s="816"/>
      <c r="W144" s="437"/>
      <c r="X144" s="437"/>
      <c r="Y144" s="437"/>
      <c r="Z144" s="437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37"/>
      <c r="AM144" s="437"/>
      <c r="AN144" s="437"/>
      <c r="AO144" s="437"/>
      <c r="AP144" s="437"/>
      <c r="AQ144" s="437"/>
      <c r="AR144" s="437"/>
      <c r="AS144" s="437"/>
      <c r="AT144" s="437"/>
      <c r="AU144" s="437"/>
      <c r="AV144" s="437"/>
      <c r="AW144" s="437"/>
      <c r="AX144" s="437"/>
      <c r="AY144" s="437"/>
      <c r="AZ144" s="437"/>
      <c r="BA144" s="437"/>
      <c r="BB144" s="437"/>
      <c r="BC144" s="437"/>
      <c r="BD144" s="437"/>
      <c r="BE144" s="437"/>
      <c r="BF144" s="437"/>
      <c r="BG144" s="437"/>
      <c r="BH144" s="437"/>
      <c r="BI144" s="437"/>
      <c r="BJ144" s="437"/>
      <c r="BK144" s="263"/>
    </row>
    <row r="145" spans="3:63" ht="18.75" customHeight="1">
      <c r="C145" s="81"/>
      <c r="D145" s="814" t="s">
        <v>236</v>
      </c>
      <c r="E145" s="814"/>
      <c r="F145" s="814"/>
      <c r="G145" s="814"/>
      <c r="H145" s="814"/>
      <c r="I145" s="814"/>
      <c r="J145" s="814"/>
      <c r="K145" s="814"/>
      <c r="L145" s="814"/>
      <c r="M145" s="814"/>
      <c r="N145" s="814"/>
      <c r="O145" s="815"/>
      <c r="P145" s="464">
        <v>55</v>
      </c>
      <c r="Q145" s="465"/>
      <c r="R145" s="816"/>
      <c r="S145" s="816"/>
      <c r="T145" s="816"/>
      <c r="U145" s="816"/>
      <c r="V145" s="816"/>
      <c r="W145" s="437"/>
      <c r="X145" s="437"/>
      <c r="Y145" s="437"/>
      <c r="Z145" s="437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37"/>
      <c r="AM145" s="437"/>
      <c r="AN145" s="437"/>
      <c r="AO145" s="437"/>
      <c r="AP145" s="437"/>
      <c r="AQ145" s="437"/>
      <c r="AR145" s="437"/>
      <c r="AS145" s="437"/>
      <c r="AT145" s="437"/>
      <c r="AU145" s="437"/>
      <c r="AV145" s="437"/>
      <c r="AW145" s="437"/>
      <c r="AX145" s="437"/>
      <c r="AY145" s="437"/>
      <c r="AZ145" s="437"/>
      <c r="BA145" s="437"/>
      <c r="BB145" s="437"/>
      <c r="BC145" s="437"/>
      <c r="BD145" s="437"/>
      <c r="BE145" s="437"/>
      <c r="BF145" s="437"/>
      <c r="BG145" s="437"/>
      <c r="BH145" s="437"/>
      <c r="BI145" s="437"/>
      <c r="BJ145" s="437"/>
      <c r="BK145" s="263"/>
    </row>
    <row r="146" spans="3:63" ht="18.75" customHeight="1">
      <c r="C146" s="81"/>
      <c r="D146" s="814" t="s">
        <v>237</v>
      </c>
      <c r="E146" s="814"/>
      <c r="F146" s="814"/>
      <c r="G146" s="814"/>
      <c r="H146" s="814"/>
      <c r="I146" s="814"/>
      <c r="J146" s="814"/>
      <c r="K146" s="814"/>
      <c r="L146" s="814"/>
      <c r="M146" s="814"/>
      <c r="N146" s="814"/>
      <c r="O146" s="815"/>
      <c r="P146" s="456">
        <v>56</v>
      </c>
      <c r="Q146" s="456"/>
      <c r="R146" s="816"/>
      <c r="S146" s="816"/>
      <c r="T146" s="816"/>
      <c r="U146" s="816"/>
      <c r="V146" s="816"/>
      <c r="W146" s="437"/>
      <c r="X146" s="437"/>
      <c r="Y146" s="437"/>
      <c r="Z146" s="437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37"/>
      <c r="AM146" s="437"/>
      <c r="AN146" s="437"/>
      <c r="AO146" s="437"/>
      <c r="AP146" s="437"/>
      <c r="AQ146" s="437"/>
      <c r="AR146" s="437"/>
      <c r="AS146" s="437"/>
      <c r="AT146" s="437"/>
      <c r="AU146" s="437"/>
      <c r="AV146" s="437"/>
      <c r="AW146" s="437"/>
      <c r="AX146" s="437"/>
      <c r="AY146" s="437"/>
      <c r="AZ146" s="437"/>
      <c r="BA146" s="437"/>
      <c r="BB146" s="437"/>
      <c r="BC146" s="437"/>
      <c r="BD146" s="437"/>
      <c r="BE146" s="437"/>
      <c r="BF146" s="437"/>
      <c r="BG146" s="437"/>
      <c r="BH146" s="437"/>
      <c r="BI146" s="437"/>
      <c r="BJ146" s="437"/>
      <c r="BK146" s="263"/>
    </row>
    <row r="147" spans="3:63" ht="47.25" customHeight="1">
      <c r="C147" s="467" t="s">
        <v>336</v>
      </c>
      <c r="D147" s="468"/>
      <c r="E147" s="468"/>
      <c r="F147" s="468"/>
      <c r="G147" s="468"/>
      <c r="H147" s="468"/>
      <c r="I147" s="468"/>
      <c r="J147" s="468"/>
      <c r="K147" s="468"/>
      <c r="L147" s="468"/>
      <c r="M147" s="468"/>
      <c r="N147" s="468"/>
      <c r="O147" s="469"/>
      <c r="P147" s="456">
        <v>57</v>
      </c>
      <c r="Q147" s="456"/>
      <c r="R147" s="835">
        <v>136</v>
      </c>
      <c r="S147" s="836"/>
      <c r="T147" s="836"/>
      <c r="U147" s="836"/>
      <c r="V147" s="837"/>
      <c r="W147" s="463">
        <v>196.7</v>
      </c>
      <c r="X147" s="463"/>
      <c r="Y147" s="463"/>
      <c r="Z147" s="463">
        <f>'р 3'!AQ19</f>
        <v>0</v>
      </c>
      <c r="AA147" s="463"/>
      <c r="AB147" s="463"/>
      <c r="AC147" s="463"/>
      <c r="AD147" s="463"/>
      <c r="AE147" s="463"/>
      <c r="AF147" s="463"/>
      <c r="AG147" s="463"/>
      <c r="AH147" s="463"/>
      <c r="AI147" s="463"/>
      <c r="AJ147" s="463">
        <f>'р 3'!BE19</f>
        <v>0</v>
      </c>
      <c r="AK147" s="463"/>
      <c r="AL147" s="463"/>
      <c r="AM147" s="463"/>
      <c r="AN147" s="445">
        <v>275.39999999999998</v>
      </c>
      <c r="AO147" s="445"/>
      <c r="AP147" s="445"/>
      <c r="AQ147" s="445"/>
      <c r="AR147" s="445"/>
      <c r="AS147" s="463">
        <v>136</v>
      </c>
      <c r="AT147" s="463"/>
      <c r="AU147" s="463"/>
      <c r="AV147" s="463"/>
      <c r="AW147" s="463">
        <v>196.7</v>
      </c>
      <c r="AX147" s="463"/>
      <c r="AY147" s="463"/>
      <c r="AZ147" s="463"/>
      <c r="BA147" s="437" t="s">
        <v>217</v>
      </c>
      <c r="BB147" s="437"/>
      <c r="BC147" s="437"/>
      <c r="BD147" s="437"/>
      <c r="BE147" s="437" t="s">
        <v>217</v>
      </c>
      <c r="BF147" s="437"/>
      <c r="BG147" s="437"/>
      <c r="BH147" s="437"/>
      <c r="BI147" s="437"/>
      <c r="BJ147" s="437"/>
      <c r="BK147" s="263"/>
    </row>
    <row r="148" spans="3:63" ht="64.5" customHeight="1">
      <c r="C148" s="812" t="s">
        <v>386</v>
      </c>
      <c r="D148" s="813"/>
      <c r="E148" s="813"/>
      <c r="F148" s="813"/>
      <c r="G148" s="813"/>
      <c r="H148" s="813"/>
      <c r="I148" s="813"/>
      <c r="J148" s="813"/>
      <c r="K148" s="813"/>
      <c r="L148" s="813"/>
      <c r="M148" s="813"/>
      <c r="N148" s="813"/>
      <c r="O148" s="813"/>
      <c r="P148" s="813"/>
      <c r="Q148" s="813"/>
      <c r="R148" s="813"/>
      <c r="S148" s="813"/>
      <c r="T148" s="813"/>
      <c r="U148" s="813"/>
      <c r="V148" s="813"/>
      <c r="W148" s="813"/>
      <c r="X148" s="813"/>
      <c r="Y148" s="813"/>
      <c r="Z148" s="813"/>
      <c r="AA148" s="813"/>
      <c r="AB148" s="813"/>
      <c r="AC148" s="813"/>
      <c r="AD148" s="813"/>
      <c r="AE148" s="813"/>
      <c r="AF148" s="813"/>
      <c r="AG148" s="813"/>
      <c r="AH148" s="813"/>
      <c r="AI148" s="813"/>
      <c r="AJ148" s="813"/>
      <c r="AK148" s="813"/>
      <c r="AL148" s="813"/>
      <c r="AM148" s="813"/>
      <c r="AN148" s="813"/>
      <c r="AO148" s="813"/>
      <c r="AP148" s="813"/>
      <c r="AQ148" s="69"/>
      <c r="AR148" s="69"/>
      <c r="AS148" s="834"/>
      <c r="AT148" s="834"/>
    </row>
    <row r="149" spans="3:63" ht="33" customHeight="1">
      <c r="C149" s="838" t="s">
        <v>329</v>
      </c>
      <c r="D149" s="839"/>
      <c r="E149" s="839"/>
      <c r="F149" s="839"/>
      <c r="G149" s="839"/>
      <c r="H149" s="839"/>
      <c r="I149" s="839"/>
      <c r="J149" s="839"/>
      <c r="K149" s="839"/>
      <c r="L149" s="839"/>
      <c r="M149" s="839"/>
      <c r="N149" s="839"/>
      <c r="O149" s="839"/>
      <c r="P149" s="839"/>
      <c r="Q149" s="839"/>
      <c r="R149" s="839"/>
      <c r="S149" s="839"/>
      <c r="T149" s="839"/>
      <c r="U149" s="839"/>
      <c r="V149" s="839"/>
      <c r="W149" s="839"/>
      <c r="X149" s="839"/>
      <c r="Y149" s="839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69"/>
      <c r="AR149" s="69"/>
      <c r="AS149" s="138"/>
      <c r="AT149" s="138"/>
    </row>
    <row r="150" spans="3:63" ht="122.25" customHeight="1">
      <c r="C150" s="841" t="s">
        <v>311</v>
      </c>
      <c r="D150" s="842"/>
      <c r="E150" s="842"/>
      <c r="F150" s="842"/>
      <c r="G150" s="842"/>
      <c r="H150" s="842"/>
      <c r="I150" s="842"/>
      <c r="J150" s="842"/>
      <c r="K150" s="842"/>
      <c r="L150" s="842"/>
      <c r="M150" s="842"/>
      <c r="N150" s="842"/>
      <c r="O150" s="842"/>
      <c r="P150" s="842"/>
      <c r="Q150" s="842"/>
      <c r="R150" s="842"/>
      <c r="S150" s="842"/>
      <c r="T150" s="842"/>
      <c r="U150" s="842"/>
      <c r="V150" s="842"/>
      <c r="W150" s="842"/>
      <c r="X150" s="842"/>
      <c r="Y150" s="843"/>
      <c r="Z150" s="840" t="s">
        <v>67</v>
      </c>
      <c r="AA150" s="840"/>
      <c r="AB150" s="817" t="s">
        <v>318</v>
      </c>
      <c r="AC150" s="818"/>
      <c r="AD150" s="818"/>
      <c r="AE150" s="818"/>
      <c r="AF150" s="818"/>
      <c r="AG150" s="818"/>
      <c r="AH150" s="818"/>
      <c r="AI150" s="818"/>
      <c r="AJ150" s="818"/>
      <c r="AK150" s="818"/>
      <c r="AL150" s="818"/>
      <c r="AM150" s="818"/>
      <c r="AN150" s="818"/>
      <c r="AO150" s="818"/>
      <c r="AP150" s="818"/>
      <c r="AQ150" s="818"/>
      <c r="AR150" s="832"/>
      <c r="AS150" s="817" t="s">
        <v>319</v>
      </c>
      <c r="AT150" s="818"/>
      <c r="AU150" s="818"/>
      <c r="AV150" s="818"/>
      <c r="AW150" s="818"/>
      <c r="AX150" s="818"/>
      <c r="AY150" s="818"/>
      <c r="AZ150" s="818"/>
      <c r="BA150" s="818"/>
      <c r="BB150" s="818"/>
      <c r="BC150" s="818"/>
      <c r="BD150" s="832"/>
      <c r="BE150" s="817" t="s">
        <v>320</v>
      </c>
      <c r="BF150" s="818"/>
      <c r="BG150" s="818"/>
      <c r="BH150" s="818"/>
      <c r="BI150" s="818"/>
      <c r="BJ150" s="818"/>
      <c r="BK150" s="818"/>
    </row>
    <row r="151" spans="3:63" ht="21" customHeight="1">
      <c r="C151" s="833">
        <v>1</v>
      </c>
      <c r="D151" s="829"/>
      <c r="E151" s="829"/>
      <c r="F151" s="829"/>
      <c r="G151" s="829"/>
      <c r="H151" s="829"/>
      <c r="I151" s="829"/>
      <c r="J151" s="829"/>
      <c r="K151" s="829"/>
      <c r="L151" s="829"/>
      <c r="M151" s="829"/>
      <c r="N151" s="829"/>
      <c r="O151" s="829"/>
      <c r="P151" s="829"/>
      <c r="Q151" s="829"/>
      <c r="R151" s="829"/>
      <c r="S151" s="829"/>
      <c r="T151" s="829"/>
      <c r="U151" s="829"/>
      <c r="V151" s="829"/>
      <c r="W151" s="829"/>
      <c r="X151" s="829"/>
      <c r="Y151" s="830"/>
      <c r="Z151" s="825">
        <v>2</v>
      </c>
      <c r="AA151" s="827"/>
      <c r="AB151" s="825">
        <v>3</v>
      </c>
      <c r="AC151" s="826"/>
      <c r="AD151" s="826"/>
      <c r="AE151" s="826"/>
      <c r="AF151" s="826"/>
      <c r="AG151" s="826"/>
      <c r="AH151" s="826"/>
      <c r="AI151" s="826"/>
      <c r="AJ151" s="826"/>
      <c r="AK151" s="826"/>
      <c r="AL151" s="826"/>
      <c r="AM151" s="826"/>
      <c r="AN151" s="826"/>
      <c r="AO151" s="826"/>
      <c r="AP151" s="826"/>
      <c r="AQ151" s="826"/>
      <c r="AR151" s="827"/>
      <c r="AS151" s="825">
        <v>4</v>
      </c>
      <c r="AT151" s="826"/>
      <c r="AU151" s="826"/>
      <c r="AV151" s="826"/>
      <c r="AW151" s="826"/>
      <c r="AX151" s="826"/>
      <c r="AY151" s="826"/>
      <c r="AZ151" s="826"/>
      <c r="BA151" s="826"/>
      <c r="BB151" s="826"/>
      <c r="BC151" s="826"/>
      <c r="BD151" s="827"/>
      <c r="BE151" s="825">
        <v>5</v>
      </c>
      <c r="BF151" s="826"/>
      <c r="BG151" s="826"/>
      <c r="BH151" s="826"/>
      <c r="BI151" s="826"/>
      <c r="BJ151" s="826"/>
      <c r="BK151" s="826"/>
    </row>
    <row r="152" spans="3:63" ht="24.95" customHeight="1">
      <c r="C152" s="828" t="s">
        <v>312</v>
      </c>
      <c r="D152" s="829"/>
      <c r="E152" s="829"/>
      <c r="F152" s="829"/>
      <c r="G152" s="829"/>
      <c r="H152" s="829"/>
      <c r="I152" s="829"/>
      <c r="J152" s="829"/>
      <c r="K152" s="829"/>
      <c r="L152" s="829"/>
      <c r="M152" s="829"/>
      <c r="N152" s="829"/>
      <c r="O152" s="829"/>
      <c r="P152" s="829"/>
      <c r="Q152" s="829"/>
      <c r="R152" s="829"/>
      <c r="S152" s="829"/>
      <c r="T152" s="829"/>
      <c r="U152" s="829"/>
      <c r="V152" s="829"/>
      <c r="W152" s="829"/>
      <c r="X152" s="829"/>
      <c r="Y152" s="830"/>
      <c r="Z152" s="805">
        <v>59</v>
      </c>
      <c r="AA152" s="805"/>
      <c r="AB152" s="831"/>
      <c r="AC152" s="805"/>
      <c r="AD152" s="805"/>
      <c r="AE152" s="805"/>
      <c r="AF152" s="805"/>
      <c r="AG152" s="805"/>
      <c r="AH152" s="805"/>
      <c r="AI152" s="805"/>
      <c r="AJ152" s="805"/>
      <c r="AK152" s="805"/>
      <c r="AL152" s="805"/>
      <c r="AM152" s="805"/>
      <c r="AN152" s="805"/>
      <c r="AO152" s="805"/>
      <c r="AP152" s="805"/>
      <c r="AQ152" s="805"/>
      <c r="AR152" s="805"/>
      <c r="AS152" s="831"/>
      <c r="AT152" s="805"/>
      <c r="AU152" s="805"/>
      <c r="AV152" s="805"/>
      <c r="AW152" s="805"/>
      <c r="AX152" s="805"/>
      <c r="AY152" s="805"/>
      <c r="AZ152" s="805"/>
      <c r="BA152" s="805"/>
      <c r="BB152" s="805"/>
      <c r="BC152" s="805"/>
      <c r="BD152" s="805"/>
      <c r="BE152" s="831"/>
      <c r="BF152" s="805"/>
      <c r="BG152" s="805"/>
      <c r="BH152" s="805"/>
      <c r="BI152" s="805"/>
      <c r="BJ152" s="805"/>
      <c r="BK152" s="805"/>
    </row>
    <row r="153" spans="3:63" ht="24.95" customHeight="1">
      <c r="C153" s="828" t="s">
        <v>313</v>
      </c>
      <c r="D153" s="829"/>
      <c r="E153" s="829"/>
      <c r="F153" s="829"/>
      <c r="G153" s="829"/>
      <c r="H153" s="829"/>
      <c r="I153" s="829"/>
      <c r="J153" s="829"/>
      <c r="K153" s="829"/>
      <c r="L153" s="829"/>
      <c r="M153" s="829"/>
      <c r="N153" s="829"/>
      <c r="O153" s="829"/>
      <c r="P153" s="829"/>
      <c r="Q153" s="829"/>
      <c r="R153" s="829"/>
      <c r="S153" s="829"/>
      <c r="T153" s="829"/>
      <c r="U153" s="829"/>
      <c r="V153" s="829"/>
      <c r="W153" s="829"/>
      <c r="X153" s="829"/>
      <c r="Y153" s="830"/>
      <c r="Z153" s="805">
        <v>60</v>
      </c>
      <c r="AA153" s="805"/>
      <c r="AB153" s="831"/>
      <c r="AC153" s="805"/>
      <c r="AD153" s="805"/>
      <c r="AE153" s="805"/>
      <c r="AF153" s="805"/>
      <c r="AG153" s="805"/>
      <c r="AH153" s="805"/>
      <c r="AI153" s="805"/>
      <c r="AJ153" s="805"/>
      <c r="AK153" s="805"/>
      <c r="AL153" s="805"/>
      <c r="AM153" s="805"/>
      <c r="AN153" s="805"/>
      <c r="AO153" s="805"/>
      <c r="AP153" s="805"/>
      <c r="AQ153" s="805"/>
      <c r="AR153" s="805"/>
      <c r="AS153" s="805"/>
      <c r="AT153" s="805"/>
      <c r="AU153" s="805"/>
      <c r="AV153" s="805"/>
      <c r="AW153" s="805"/>
      <c r="AX153" s="805"/>
      <c r="AY153" s="805"/>
      <c r="AZ153" s="805"/>
      <c r="BA153" s="805"/>
      <c r="BB153" s="805"/>
      <c r="BC153" s="805"/>
      <c r="BD153" s="805"/>
      <c r="BE153" s="805"/>
      <c r="BF153" s="805"/>
      <c r="BG153" s="805"/>
      <c r="BH153" s="805"/>
      <c r="BI153" s="805"/>
      <c r="BJ153" s="805"/>
      <c r="BK153" s="805"/>
    </row>
    <row r="154" spans="3:63" ht="24.95" customHeight="1">
      <c r="C154" s="828" t="s">
        <v>314</v>
      </c>
      <c r="D154" s="829"/>
      <c r="E154" s="829"/>
      <c r="F154" s="829"/>
      <c r="G154" s="829"/>
      <c r="H154" s="829"/>
      <c r="I154" s="829"/>
      <c r="J154" s="829"/>
      <c r="K154" s="829"/>
      <c r="L154" s="829"/>
      <c r="M154" s="829"/>
      <c r="N154" s="829"/>
      <c r="O154" s="829"/>
      <c r="P154" s="829"/>
      <c r="Q154" s="829"/>
      <c r="R154" s="829"/>
      <c r="S154" s="829"/>
      <c r="T154" s="829"/>
      <c r="U154" s="829"/>
      <c r="V154" s="829"/>
      <c r="W154" s="829"/>
      <c r="X154" s="829"/>
      <c r="Y154" s="830"/>
      <c r="Z154" s="805">
        <v>61</v>
      </c>
      <c r="AA154" s="805"/>
      <c r="AB154" s="805">
        <v>14976</v>
      </c>
      <c r="AC154" s="805"/>
      <c r="AD154" s="805"/>
      <c r="AE154" s="805"/>
      <c r="AF154" s="805"/>
      <c r="AG154" s="805"/>
      <c r="AH154" s="805"/>
      <c r="AI154" s="805"/>
      <c r="AJ154" s="805"/>
      <c r="AK154" s="805"/>
      <c r="AL154" s="805"/>
      <c r="AM154" s="805"/>
      <c r="AN154" s="805"/>
      <c r="AO154" s="805"/>
      <c r="AP154" s="805"/>
      <c r="AQ154" s="805"/>
      <c r="AR154" s="805"/>
      <c r="AS154" s="805">
        <v>8340</v>
      </c>
      <c r="AT154" s="805"/>
      <c r="AU154" s="805"/>
      <c r="AV154" s="805"/>
      <c r="AW154" s="805"/>
      <c r="AX154" s="805"/>
      <c r="AY154" s="805"/>
      <c r="AZ154" s="805"/>
      <c r="BA154" s="805"/>
      <c r="BB154" s="805"/>
      <c r="BC154" s="805"/>
      <c r="BD154" s="805"/>
      <c r="BE154" s="805">
        <v>480</v>
      </c>
      <c r="BF154" s="805"/>
      <c r="BG154" s="805"/>
      <c r="BH154" s="805"/>
      <c r="BI154" s="805"/>
      <c r="BJ154" s="805"/>
      <c r="BK154" s="805"/>
    </row>
    <row r="155" spans="3:63" ht="24.95" customHeight="1">
      <c r="C155" s="828" t="s">
        <v>315</v>
      </c>
      <c r="D155" s="829"/>
      <c r="E155" s="829"/>
      <c r="F155" s="829"/>
      <c r="G155" s="829"/>
      <c r="H155" s="829"/>
      <c r="I155" s="829"/>
      <c r="J155" s="829"/>
      <c r="K155" s="829"/>
      <c r="L155" s="829"/>
      <c r="M155" s="829"/>
      <c r="N155" s="829"/>
      <c r="O155" s="829"/>
      <c r="P155" s="829"/>
      <c r="Q155" s="829"/>
      <c r="R155" s="829"/>
      <c r="S155" s="829"/>
      <c r="T155" s="829"/>
      <c r="U155" s="829"/>
      <c r="V155" s="829"/>
      <c r="W155" s="829"/>
      <c r="X155" s="829"/>
      <c r="Y155" s="830"/>
      <c r="Z155" s="805">
        <v>62</v>
      </c>
      <c r="AA155" s="805"/>
      <c r="AB155" s="805"/>
      <c r="AC155" s="805"/>
      <c r="AD155" s="805"/>
      <c r="AE155" s="805"/>
      <c r="AF155" s="805"/>
      <c r="AG155" s="805"/>
      <c r="AH155" s="805"/>
      <c r="AI155" s="805"/>
      <c r="AJ155" s="805"/>
      <c r="AK155" s="805"/>
      <c r="AL155" s="805"/>
      <c r="AM155" s="805"/>
      <c r="AN155" s="805"/>
      <c r="AO155" s="805"/>
      <c r="AP155" s="805"/>
      <c r="AQ155" s="805"/>
      <c r="AR155" s="805"/>
      <c r="AS155" s="805"/>
      <c r="AT155" s="805"/>
      <c r="AU155" s="805"/>
      <c r="AV155" s="805"/>
      <c r="AW155" s="805"/>
      <c r="AX155" s="805"/>
      <c r="AY155" s="805"/>
      <c r="AZ155" s="805"/>
      <c r="BA155" s="805"/>
      <c r="BB155" s="805"/>
      <c r="BC155" s="805"/>
      <c r="BD155" s="805"/>
      <c r="BE155" s="805"/>
      <c r="BF155" s="805"/>
      <c r="BG155" s="805"/>
      <c r="BH155" s="805"/>
      <c r="BI155" s="805"/>
      <c r="BJ155" s="805"/>
      <c r="BK155" s="805"/>
    </row>
    <row r="156" spans="3:63" ht="24.95" customHeight="1">
      <c r="C156" s="828" t="s">
        <v>316</v>
      </c>
      <c r="D156" s="829"/>
      <c r="E156" s="829"/>
      <c r="F156" s="829"/>
      <c r="G156" s="829"/>
      <c r="H156" s="829"/>
      <c r="I156" s="829"/>
      <c r="J156" s="829"/>
      <c r="K156" s="829"/>
      <c r="L156" s="829"/>
      <c r="M156" s="829"/>
      <c r="N156" s="829"/>
      <c r="O156" s="829"/>
      <c r="P156" s="829"/>
      <c r="Q156" s="829"/>
      <c r="R156" s="829"/>
      <c r="S156" s="829"/>
      <c r="T156" s="829"/>
      <c r="U156" s="829"/>
      <c r="V156" s="829"/>
      <c r="W156" s="829"/>
      <c r="X156" s="829"/>
      <c r="Y156" s="830"/>
      <c r="Z156" s="805">
        <v>63</v>
      </c>
      <c r="AA156" s="805"/>
      <c r="AB156" s="805"/>
      <c r="AC156" s="805"/>
      <c r="AD156" s="805"/>
      <c r="AE156" s="805"/>
      <c r="AF156" s="805"/>
      <c r="AG156" s="805"/>
      <c r="AH156" s="805"/>
      <c r="AI156" s="805"/>
      <c r="AJ156" s="805"/>
      <c r="AK156" s="805"/>
      <c r="AL156" s="805"/>
      <c r="AM156" s="805"/>
      <c r="AN156" s="805"/>
      <c r="AO156" s="805"/>
      <c r="AP156" s="805"/>
      <c r="AQ156" s="805"/>
      <c r="AR156" s="805"/>
      <c r="AS156" s="805"/>
      <c r="AT156" s="805"/>
      <c r="AU156" s="805"/>
      <c r="AV156" s="805"/>
      <c r="AW156" s="805"/>
      <c r="AX156" s="805"/>
      <c r="AY156" s="805"/>
      <c r="AZ156" s="805"/>
      <c r="BA156" s="805"/>
      <c r="BB156" s="805"/>
      <c r="BC156" s="805"/>
      <c r="BD156" s="805"/>
      <c r="BE156" s="805"/>
      <c r="BF156" s="805"/>
      <c r="BG156" s="805"/>
      <c r="BH156" s="805"/>
      <c r="BI156" s="805"/>
      <c r="BJ156" s="805"/>
      <c r="BK156" s="805"/>
    </row>
    <row r="157" spans="3:63" ht="24.95" customHeight="1">
      <c r="C157" s="828" t="s">
        <v>317</v>
      </c>
      <c r="D157" s="829"/>
      <c r="E157" s="829"/>
      <c r="F157" s="829"/>
      <c r="G157" s="829"/>
      <c r="H157" s="829"/>
      <c r="I157" s="829"/>
      <c r="J157" s="829"/>
      <c r="K157" s="829"/>
      <c r="L157" s="829"/>
      <c r="M157" s="829"/>
      <c r="N157" s="829"/>
      <c r="O157" s="829"/>
      <c r="P157" s="829"/>
      <c r="Q157" s="829"/>
      <c r="R157" s="829"/>
      <c r="S157" s="829"/>
      <c r="T157" s="829"/>
      <c r="U157" s="829"/>
      <c r="V157" s="829"/>
      <c r="W157" s="829"/>
      <c r="X157" s="829"/>
      <c r="Y157" s="830"/>
      <c r="Z157" s="805">
        <v>64</v>
      </c>
      <c r="AA157" s="805"/>
      <c r="AB157" s="805"/>
      <c r="AC157" s="805"/>
      <c r="AD157" s="805"/>
      <c r="AE157" s="805"/>
      <c r="AF157" s="805"/>
      <c r="AG157" s="805"/>
      <c r="AH157" s="805"/>
      <c r="AI157" s="805"/>
      <c r="AJ157" s="805"/>
      <c r="AK157" s="805"/>
      <c r="AL157" s="805"/>
      <c r="AM157" s="805"/>
      <c r="AN157" s="805"/>
      <c r="AO157" s="805"/>
      <c r="AP157" s="805"/>
      <c r="AQ157" s="805"/>
      <c r="AR157" s="805"/>
      <c r="AS157" s="805"/>
      <c r="AT157" s="805"/>
      <c r="AU157" s="805"/>
      <c r="AV157" s="805"/>
      <c r="AW157" s="805"/>
      <c r="AX157" s="805"/>
      <c r="AY157" s="805"/>
      <c r="AZ157" s="805"/>
      <c r="BA157" s="805"/>
      <c r="BB157" s="805"/>
      <c r="BC157" s="805"/>
      <c r="BD157" s="805"/>
      <c r="BE157" s="805"/>
      <c r="BF157" s="805"/>
      <c r="BG157" s="805"/>
      <c r="BH157" s="805"/>
      <c r="BI157" s="805"/>
      <c r="BJ157" s="805"/>
      <c r="BK157" s="805"/>
    </row>
    <row r="158" spans="3:63" ht="107.25" customHeight="1"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6"/>
      <c r="AA158" s="276"/>
      <c r="AB158" s="276"/>
      <c r="AC158" s="276"/>
      <c r="AD158" s="276"/>
      <c r="AE158" s="276"/>
      <c r="AF158" s="276"/>
      <c r="AG158" s="276"/>
      <c r="AH158" s="276"/>
      <c r="AI158" s="276"/>
      <c r="AJ158" s="276"/>
      <c r="AK158" s="276"/>
      <c r="AL158" s="276"/>
      <c r="AM158" s="276"/>
      <c r="AN158" s="276"/>
      <c r="AO158" s="276"/>
      <c r="AP158" s="276"/>
      <c r="AQ158" s="140"/>
      <c r="AR158" s="140"/>
      <c r="AS158" s="276"/>
      <c r="AT158" s="276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</row>
    <row r="159" spans="3:63" ht="42" customHeight="1">
      <c r="C159" s="821" t="s">
        <v>270</v>
      </c>
      <c r="D159" s="821"/>
      <c r="E159" s="821"/>
      <c r="F159" s="821"/>
      <c r="G159" s="821"/>
      <c r="H159" s="821"/>
      <c r="I159" s="821"/>
      <c r="J159" s="821"/>
      <c r="K159" s="821"/>
      <c r="L159" s="821"/>
      <c r="M159" s="821"/>
      <c r="N159" s="821"/>
      <c r="O159" s="821"/>
      <c r="P159" s="821"/>
      <c r="Q159" s="821"/>
      <c r="R159" s="821"/>
      <c r="S159" s="821"/>
      <c r="T159" s="821"/>
      <c r="U159" s="821"/>
      <c r="V159" s="821"/>
      <c r="W159" s="821"/>
      <c r="X159" s="821"/>
      <c r="Y159" s="821"/>
      <c r="Z159" s="146"/>
      <c r="AA159" s="146"/>
      <c r="AB159" s="146"/>
      <c r="AC159" s="146"/>
      <c r="AD159" s="146"/>
      <c r="AE159" s="146"/>
      <c r="AF159" s="146"/>
      <c r="AG159" s="146"/>
      <c r="AH159" s="824" t="s">
        <v>389</v>
      </c>
      <c r="AI159" s="824"/>
      <c r="AJ159" s="824"/>
      <c r="AK159" s="824"/>
      <c r="AL159" s="824"/>
      <c r="AM159" s="824"/>
      <c r="AN159" s="824"/>
      <c r="AO159" s="146"/>
      <c r="AP159" s="146"/>
      <c r="AQ159" s="146"/>
      <c r="AR159" s="146"/>
      <c r="AS159" s="146"/>
      <c r="AT159" s="146"/>
      <c r="AU159" s="146" t="s">
        <v>272</v>
      </c>
      <c r="AV159" s="146"/>
      <c r="AW159" s="146"/>
      <c r="AX159" s="146"/>
      <c r="AY159" s="146"/>
      <c r="AZ159" s="146"/>
    </row>
    <row r="160" spans="3:63" ht="20.25"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822"/>
      <c r="V160" s="822"/>
      <c r="W160" s="822"/>
      <c r="X160" s="822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823" t="s">
        <v>82</v>
      </c>
      <c r="AJ160" s="823"/>
      <c r="AK160" s="823"/>
      <c r="AL160" s="823"/>
      <c r="AM160" s="823"/>
      <c r="AN160" s="146"/>
      <c r="AO160" s="146"/>
      <c r="AP160" s="146"/>
      <c r="AQ160" s="146"/>
      <c r="AR160" s="146"/>
      <c r="AS160" s="146"/>
      <c r="AT160" s="146"/>
      <c r="AU160" s="146"/>
      <c r="AV160" s="822" t="s">
        <v>83</v>
      </c>
      <c r="AW160" s="822"/>
      <c r="AX160" s="822"/>
      <c r="AY160" s="822"/>
      <c r="AZ160" s="822"/>
    </row>
    <row r="161" spans="3:73" ht="83.25" customHeight="1">
      <c r="C161" s="148" t="s">
        <v>84</v>
      </c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6"/>
      <c r="U161" s="146"/>
      <c r="V161" s="146"/>
      <c r="W161" s="822"/>
      <c r="X161" s="822"/>
      <c r="Y161" s="822"/>
      <c r="Z161" s="822"/>
      <c r="AA161" s="822"/>
      <c r="AB161" s="822"/>
      <c r="AC161" s="146"/>
      <c r="AD161" s="146"/>
      <c r="AE161" s="146"/>
      <c r="AF161" s="146"/>
      <c r="AG161" s="146"/>
      <c r="AH161" s="146"/>
      <c r="AI161" s="822"/>
      <c r="AJ161" s="822"/>
      <c r="AK161" s="822"/>
      <c r="AL161" s="822"/>
      <c r="AM161" s="822"/>
      <c r="AN161" s="822"/>
      <c r="AO161" s="147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L161" s="147"/>
      <c r="BM161" s="147"/>
      <c r="BN161" s="147"/>
      <c r="BO161" s="822"/>
      <c r="BP161" s="822"/>
      <c r="BQ161" s="822"/>
      <c r="BR161" s="822"/>
      <c r="BS161" s="822"/>
      <c r="BT161" s="147"/>
      <c r="BU161" s="78"/>
    </row>
    <row r="162" spans="3:73" ht="38.25" customHeight="1">
      <c r="C162" s="149" t="s">
        <v>85</v>
      </c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6"/>
      <c r="S162" s="44"/>
      <c r="T162" s="44"/>
      <c r="U162" s="44"/>
      <c r="V162" s="44"/>
      <c r="W162" s="820" t="s">
        <v>387</v>
      </c>
      <c r="X162" s="820"/>
      <c r="Y162" s="820"/>
      <c r="Z162" s="820"/>
      <c r="AA162" s="820"/>
      <c r="AB162" s="820"/>
      <c r="AC162" s="147"/>
      <c r="AD162" s="147"/>
      <c r="AE162" s="147"/>
      <c r="AF162" s="44"/>
      <c r="AG162" s="44"/>
      <c r="AH162" s="44"/>
      <c r="AI162" s="824" t="s">
        <v>389</v>
      </c>
      <c r="AJ162" s="824"/>
      <c r="AK162" s="824"/>
      <c r="AL162" s="824"/>
      <c r="AM162" s="824"/>
      <c r="AN162" s="824"/>
      <c r="AO162" s="145"/>
      <c r="AQ162" s="147"/>
      <c r="AR162" s="147"/>
      <c r="AS162" s="147"/>
      <c r="AT162" s="147"/>
      <c r="AU162" s="145"/>
      <c r="AV162" s="145"/>
      <c r="AW162" s="145"/>
      <c r="AX162" s="145"/>
      <c r="AY162" s="145"/>
      <c r="AZ162" s="145"/>
      <c r="BL162" s="822"/>
      <c r="BM162" s="822"/>
      <c r="BN162" s="822"/>
      <c r="BO162" s="147"/>
      <c r="BP162" s="147"/>
      <c r="BQ162" s="147"/>
      <c r="BR162" s="147"/>
      <c r="BS162" s="147"/>
      <c r="BT162" s="147"/>
      <c r="BU162" s="78"/>
    </row>
    <row r="163" spans="3:73" ht="18" customHeight="1"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43"/>
      <c r="T163" s="43"/>
      <c r="U163" s="43"/>
      <c r="V163" s="43"/>
      <c r="W163" s="146"/>
      <c r="X163" s="823" t="s">
        <v>86</v>
      </c>
      <c r="Y163" s="823"/>
      <c r="Z163" s="823"/>
      <c r="AA163" s="823"/>
      <c r="AB163" s="823"/>
      <c r="AC163" s="147"/>
      <c r="AD163" s="147"/>
      <c r="AE163" s="147"/>
      <c r="AF163" s="147"/>
      <c r="AG163" s="147"/>
      <c r="AH163" s="147"/>
      <c r="AI163" s="392"/>
      <c r="AJ163" s="392"/>
      <c r="AK163" s="392" t="s">
        <v>82</v>
      </c>
      <c r="AL163" s="392"/>
      <c r="AM163" s="392"/>
      <c r="AN163" s="392"/>
      <c r="AO163" s="392"/>
      <c r="AP163" s="147"/>
      <c r="AQ163" s="147"/>
      <c r="AR163" s="147"/>
      <c r="AS163" s="147"/>
      <c r="AT163" s="147"/>
      <c r="AU163" s="146"/>
      <c r="AV163" s="146" t="s">
        <v>87</v>
      </c>
      <c r="AW163" s="146"/>
      <c r="AX163" s="146"/>
      <c r="AY163" s="146"/>
      <c r="AZ163" s="146"/>
      <c r="BL163" s="822"/>
      <c r="BM163" s="822"/>
      <c r="BN163" s="822"/>
    </row>
    <row r="164" spans="3:73" ht="39.75" customHeight="1"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</row>
    <row r="165" spans="3:73" ht="21" customHeight="1"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7"/>
      <c r="T165" s="824" t="s">
        <v>400</v>
      </c>
      <c r="U165" s="824"/>
      <c r="V165" s="824"/>
      <c r="W165" s="824"/>
      <c r="X165" s="824"/>
      <c r="Y165" s="824"/>
      <c r="Z165" s="824"/>
      <c r="AA165" s="145"/>
      <c r="AB165" s="145"/>
      <c r="AC165" s="145"/>
      <c r="AD165" s="145"/>
      <c r="AE165" s="145"/>
      <c r="AF165" s="145"/>
      <c r="AG165" s="145"/>
      <c r="AH165" s="145"/>
      <c r="AI165" s="147"/>
      <c r="AJ165" s="44"/>
      <c r="AK165" s="147"/>
      <c r="AL165" s="146"/>
      <c r="AM165" s="147"/>
      <c r="AN165" s="845" t="s">
        <v>399</v>
      </c>
      <c r="AO165" s="692"/>
      <c r="AP165" s="692"/>
      <c r="AQ165" s="692"/>
      <c r="AR165" s="692"/>
      <c r="AS165" s="692"/>
      <c r="AT165" s="692"/>
      <c r="AU165" s="692"/>
      <c r="AV165" s="692"/>
      <c r="AW165" s="692"/>
      <c r="AX165" s="692"/>
      <c r="AY165" s="692"/>
      <c r="AZ165" s="692"/>
    </row>
    <row r="166" spans="3:73" ht="17.25" customHeight="1"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819" t="s">
        <v>88</v>
      </c>
      <c r="T166" s="819"/>
      <c r="U166" s="819"/>
      <c r="V166" s="819"/>
      <c r="W166" s="819"/>
      <c r="X166" s="819"/>
      <c r="Y166" s="819"/>
      <c r="Z166" s="819"/>
      <c r="AA166" s="819"/>
      <c r="AB166" s="819"/>
      <c r="AC166" s="819"/>
      <c r="AD166" s="819"/>
      <c r="AE166" s="819"/>
      <c r="AF166" s="819"/>
      <c r="AG166" s="819"/>
      <c r="AH166" s="146"/>
      <c r="AI166" s="146"/>
      <c r="AJ166" s="146"/>
      <c r="AK166" s="146"/>
      <c r="AL166" s="146"/>
      <c r="AM166" s="146"/>
      <c r="AN166" s="819" t="s">
        <v>89</v>
      </c>
      <c r="AO166" s="819"/>
      <c r="AP166" s="819"/>
      <c r="AQ166" s="819"/>
      <c r="AR166" s="819"/>
      <c r="AS166" s="819"/>
      <c r="AT166" s="819"/>
      <c r="AU166" s="819"/>
      <c r="AV166" s="819"/>
      <c r="AW166" s="819"/>
      <c r="AX166" s="819"/>
      <c r="AY166" s="819"/>
      <c r="AZ166" s="819"/>
      <c r="BJ166" s="77" t="s">
        <v>273</v>
      </c>
    </row>
    <row r="167" spans="3:73" ht="51.75" customHeight="1">
      <c r="Y167" s="290" t="s">
        <v>330</v>
      </c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  <c r="AJ167" s="290"/>
    </row>
  </sheetData>
  <mergeCells count="1076">
    <mergeCell ref="Z140:AI140"/>
    <mergeCell ref="BA132:BD132"/>
    <mergeCell ref="BE128:BJ128"/>
    <mergeCell ref="AN165:AZ165"/>
    <mergeCell ref="BK61:BK65"/>
    <mergeCell ref="X71:Z72"/>
    <mergeCell ref="AF71:AJ72"/>
    <mergeCell ref="AK71:AN72"/>
    <mergeCell ref="AO71:AS72"/>
    <mergeCell ref="AT71:AW72"/>
    <mergeCell ref="AX71:BA72"/>
    <mergeCell ref="AS138:AV138"/>
    <mergeCell ref="BK71:BK72"/>
    <mergeCell ref="AJ146:AM146"/>
    <mergeCell ref="AJ143:AM143"/>
    <mergeCell ref="AN142:AR142"/>
    <mergeCell ref="AJ142:AM142"/>
    <mergeCell ref="AN146:AR146"/>
    <mergeCell ref="AJ140:AM140"/>
    <mergeCell ref="BA138:BD138"/>
    <mergeCell ref="AN138:AR138"/>
    <mergeCell ref="AW136:AZ136"/>
    <mergeCell ref="AS136:AV136"/>
    <mergeCell ref="BA136:BD136"/>
    <mergeCell ref="AN136:AR136"/>
    <mergeCell ref="AN137:AR137"/>
    <mergeCell ref="AJ134:AM134"/>
    <mergeCell ref="AJ135:AM135"/>
    <mergeCell ref="AJ123:AM123"/>
    <mergeCell ref="AJ133:AM133"/>
    <mergeCell ref="AJ132:AM132"/>
    <mergeCell ref="AJ128:AM128"/>
    <mergeCell ref="AS127:AV127"/>
    <mergeCell ref="BA146:BD146"/>
    <mergeCell ref="BE146:BJ146"/>
    <mergeCell ref="Z139:AI139"/>
    <mergeCell ref="AA111:AE111"/>
    <mergeCell ref="Z136:AI136"/>
    <mergeCell ref="Z127:AI127"/>
    <mergeCell ref="Z126:AI126"/>
    <mergeCell ref="Z119:AM119"/>
    <mergeCell ref="Z123:AI123"/>
    <mergeCell ref="Z125:AI125"/>
    <mergeCell ref="AJ124:AM124"/>
    <mergeCell ref="BE136:BJ136"/>
    <mergeCell ref="BA137:BD137"/>
    <mergeCell ref="AS140:AV140"/>
    <mergeCell ref="AM114:AR114"/>
    <mergeCell ref="W114:AF114"/>
    <mergeCell ref="AG115:AL115"/>
    <mergeCell ref="AG114:AL114"/>
    <mergeCell ref="BE135:BJ135"/>
    <mergeCell ref="BA134:BD134"/>
    <mergeCell ref="AS135:AV135"/>
    <mergeCell ref="BE133:BJ133"/>
    <mergeCell ref="AW134:AZ134"/>
    <mergeCell ref="BE132:BJ132"/>
    <mergeCell ref="AS126:AV126"/>
    <mergeCell ref="BE134:BJ134"/>
    <mergeCell ref="BA130:BD131"/>
    <mergeCell ref="BE130:BJ131"/>
    <mergeCell ref="BA140:BD140"/>
    <mergeCell ref="BA133:BD133"/>
    <mergeCell ref="AW132:AZ132"/>
    <mergeCell ref="BE126:BJ126"/>
    <mergeCell ref="AN141:AR141"/>
    <mergeCell ref="BE141:BJ141"/>
    <mergeCell ref="AS154:BD154"/>
    <mergeCell ref="BA144:BD144"/>
    <mergeCell ref="AS153:BD153"/>
    <mergeCell ref="BA143:BD143"/>
    <mergeCell ref="AW146:AZ146"/>
    <mergeCell ref="BE142:BJ142"/>
    <mergeCell ref="AJ147:AM147"/>
    <mergeCell ref="AW144:AZ144"/>
    <mergeCell ref="AW147:AZ147"/>
    <mergeCell ref="AS142:AV142"/>
    <mergeCell ref="BA142:BD142"/>
    <mergeCell ref="BE139:BJ139"/>
    <mergeCell ref="AW142:AZ142"/>
    <mergeCell ref="BE138:BJ138"/>
    <mergeCell ref="AS146:AV146"/>
    <mergeCell ref="AJ144:AM144"/>
    <mergeCell ref="AN139:AR139"/>
    <mergeCell ref="AW139:AZ139"/>
    <mergeCell ref="AW140:AZ140"/>
    <mergeCell ref="AS141:AV141"/>
    <mergeCell ref="AS139:AV139"/>
    <mergeCell ref="AW141:AZ141"/>
    <mergeCell ref="AN140:AR140"/>
    <mergeCell ref="AJ139:AM139"/>
    <mergeCell ref="BE145:BJ145"/>
    <mergeCell ref="BE144:BJ144"/>
    <mergeCell ref="BA145:BD145"/>
    <mergeCell ref="AW145:AZ145"/>
    <mergeCell ref="AW143:AZ143"/>
    <mergeCell ref="BE143:BJ143"/>
    <mergeCell ref="C150:Y150"/>
    <mergeCell ref="C139:O139"/>
    <mergeCell ref="C141:O141"/>
    <mergeCell ref="W140:Y140"/>
    <mergeCell ref="R141:V141"/>
    <mergeCell ref="R139:V139"/>
    <mergeCell ref="P139:Q139"/>
    <mergeCell ref="P144:Q144"/>
    <mergeCell ref="C144:O144"/>
    <mergeCell ref="W137:Y137"/>
    <mergeCell ref="Z152:AA152"/>
    <mergeCell ref="Z137:AI137"/>
    <mergeCell ref="Z147:AI147"/>
    <mergeCell ref="BA139:BD139"/>
    <mergeCell ref="BO161:BS161"/>
    <mergeCell ref="BA147:BD147"/>
    <mergeCell ref="BE156:BK156"/>
    <mergeCell ref="BE154:BK154"/>
    <mergeCell ref="BE155:BK155"/>
    <mergeCell ref="BE147:BJ147"/>
    <mergeCell ref="BE151:BK151"/>
    <mergeCell ref="BE152:BK152"/>
    <mergeCell ref="AS150:BD150"/>
    <mergeCell ref="AW137:AZ137"/>
    <mergeCell ref="AS137:AV137"/>
    <mergeCell ref="AW138:AZ138"/>
    <mergeCell ref="AJ145:AM145"/>
    <mergeCell ref="AN145:AR145"/>
    <mergeCell ref="AS143:AV143"/>
    <mergeCell ref="BE140:BJ140"/>
    <mergeCell ref="BA141:BD141"/>
    <mergeCell ref="AJ141:AM141"/>
    <mergeCell ref="AB156:AR156"/>
    <mergeCell ref="AB152:AR152"/>
    <mergeCell ref="AB150:AR150"/>
    <mergeCell ref="C151:Y151"/>
    <mergeCell ref="Z151:AA151"/>
    <mergeCell ref="BL163:BN163"/>
    <mergeCell ref="BL162:BN162"/>
    <mergeCell ref="AS155:BD155"/>
    <mergeCell ref="AS157:BD157"/>
    <mergeCell ref="AS156:BD156"/>
    <mergeCell ref="BE157:BK157"/>
    <mergeCell ref="AV160:AZ160"/>
    <mergeCell ref="BE153:BK153"/>
    <mergeCell ref="AB153:AR153"/>
    <mergeCell ref="Z144:AI144"/>
    <mergeCell ref="BE137:BJ137"/>
    <mergeCell ref="AS144:AV144"/>
    <mergeCell ref="AS148:AT148"/>
    <mergeCell ref="AS152:BD152"/>
    <mergeCell ref="AS147:AV147"/>
    <mergeCell ref="R147:V147"/>
    <mergeCell ref="AB151:AR151"/>
    <mergeCell ref="W147:Y147"/>
    <mergeCell ref="C149:Y149"/>
    <mergeCell ref="AN147:AR147"/>
    <mergeCell ref="Z150:AA150"/>
    <mergeCell ref="Z141:AI141"/>
    <mergeCell ref="Z143:AI143"/>
    <mergeCell ref="P142:Q142"/>
    <mergeCell ref="R140:V140"/>
    <mergeCell ref="R142:V142"/>
    <mergeCell ref="BE150:BK150"/>
    <mergeCell ref="S166:AG166"/>
    <mergeCell ref="W162:AB162"/>
    <mergeCell ref="C159:Y159"/>
    <mergeCell ref="AI161:AN161"/>
    <mergeCell ref="AI160:AM160"/>
    <mergeCell ref="AN166:AZ166"/>
    <mergeCell ref="W161:AB161"/>
    <mergeCell ref="U160:X160"/>
    <mergeCell ref="T165:Z165"/>
    <mergeCell ref="X163:AB163"/>
    <mergeCell ref="AS151:BD151"/>
    <mergeCell ref="AS145:AV145"/>
    <mergeCell ref="C147:O147"/>
    <mergeCell ref="R145:V145"/>
    <mergeCell ref="R146:V146"/>
    <mergeCell ref="Z157:AA157"/>
    <mergeCell ref="Z155:AA155"/>
    <mergeCell ref="Z154:AA154"/>
    <mergeCell ref="C155:Y155"/>
    <mergeCell ref="W145:Y145"/>
    <mergeCell ref="C154:Y154"/>
    <mergeCell ref="C156:Y156"/>
    <mergeCell ref="AI162:AN162"/>
    <mergeCell ref="Z156:AA156"/>
    <mergeCell ref="AB155:AR155"/>
    <mergeCell ref="C157:Y157"/>
    <mergeCell ref="AB154:AR154"/>
    <mergeCell ref="AH159:AN159"/>
    <mergeCell ref="Z153:AA153"/>
    <mergeCell ref="C152:Y152"/>
    <mergeCell ref="C153:Y153"/>
    <mergeCell ref="AB157:AR157"/>
    <mergeCell ref="W127:Y127"/>
    <mergeCell ref="R121:V121"/>
    <mergeCell ref="R124:V124"/>
    <mergeCell ref="P121:Q121"/>
    <mergeCell ref="C113:T114"/>
    <mergeCell ref="U113:V114"/>
    <mergeCell ref="AN144:AR144"/>
    <mergeCell ref="C148:AP148"/>
    <mergeCell ref="P147:Q147"/>
    <mergeCell ref="D146:O146"/>
    <mergeCell ref="P145:Q145"/>
    <mergeCell ref="C142:O142"/>
    <mergeCell ref="W144:Y144"/>
    <mergeCell ref="C143:O143"/>
    <mergeCell ref="P143:Q143"/>
    <mergeCell ref="R143:V143"/>
    <mergeCell ref="P146:Q146"/>
    <mergeCell ref="W146:Y146"/>
    <mergeCell ref="D145:O145"/>
    <mergeCell ref="W141:Y141"/>
    <mergeCell ref="P141:Q141"/>
    <mergeCell ref="R144:V144"/>
    <mergeCell ref="W143:Y143"/>
    <mergeCell ref="Z142:AI142"/>
    <mergeCell ref="Z145:AI145"/>
    <mergeCell ref="P119:Q120"/>
    <mergeCell ref="R119:V120"/>
    <mergeCell ref="W119:Y120"/>
    <mergeCell ref="Z146:AI146"/>
    <mergeCell ref="AN143:AR143"/>
    <mergeCell ref="AJ127:AM127"/>
    <mergeCell ref="W142:Y142"/>
    <mergeCell ref="AX93:BA93"/>
    <mergeCell ref="BB90:BE90"/>
    <mergeCell ref="BB91:BE91"/>
    <mergeCell ref="AK91:AN91"/>
    <mergeCell ref="AX102:BA102"/>
    <mergeCell ref="BB100:BE100"/>
    <mergeCell ref="BF94:BJ94"/>
    <mergeCell ref="W138:Y138"/>
    <mergeCell ref="C138:O138"/>
    <mergeCell ref="AJ138:AM138"/>
    <mergeCell ref="AJ136:AM136"/>
    <mergeCell ref="AJ137:AM137"/>
    <mergeCell ref="W136:Y136"/>
    <mergeCell ref="P136:Q136"/>
    <mergeCell ref="R137:V137"/>
    <mergeCell ref="Z138:AI138"/>
    <mergeCell ref="P138:Q138"/>
    <mergeCell ref="AY116:BC116"/>
    <mergeCell ref="AW131:AZ131"/>
    <mergeCell ref="AW126:AZ126"/>
    <mergeCell ref="BA124:BD124"/>
    <mergeCell ref="BD116:BJ116"/>
    <mergeCell ref="BE124:BJ124"/>
    <mergeCell ref="BE122:BJ122"/>
    <mergeCell ref="AW122:AZ122"/>
    <mergeCell ref="BA122:BD122"/>
    <mergeCell ref="BA123:BD123"/>
    <mergeCell ref="BA135:BD135"/>
    <mergeCell ref="R136:V136"/>
    <mergeCell ref="R127:V127"/>
    <mergeCell ref="P122:Q122"/>
    <mergeCell ref="BF88:BJ88"/>
    <mergeCell ref="AK83:AN83"/>
    <mergeCell ref="AT81:AW83"/>
    <mergeCell ref="BB86:BE86"/>
    <mergeCell ref="BF85:BJ85"/>
    <mergeCell ref="BF84:BJ84"/>
    <mergeCell ref="AT85:AW85"/>
    <mergeCell ref="AT86:AW86"/>
    <mergeCell ref="X88:Z88"/>
    <mergeCell ref="AF86:AJ86"/>
    <mergeCell ref="X86:Z86"/>
    <mergeCell ref="X109:Z109"/>
    <mergeCell ref="AA107:AE107"/>
    <mergeCell ref="AF92:AJ92"/>
    <mergeCell ref="X95:Z95"/>
    <mergeCell ref="AA98:AE98"/>
    <mergeCell ref="X101:Z101"/>
    <mergeCell ref="AA101:AE101"/>
    <mergeCell ref="BB104:BE104"/>
    <mergeCell ref="X107:Z107"/>
    <mergeCell ref="X108:Z108"/>
    <mergeCell ref="BB109:BE109"/>
    <mergeCell ref="BF97:BJ97"/>
    <mergeCell ref="AT99:AW99"/>
    <mergeCell ref="BF92:BJ92"/>
    <mergeCell ref="AX104:BA104"/>
    <mergeCell ref="X104:Z104"/>
    <mergeCell ref="AA103:AE103"/>
    <mergeCell ref="AX103:BA103"/>
    <mergeCell ref="AT103:AW103"/>
    <mergeCell ref="AO100:AS100"/>
    <mergeCell ref="AO99:AS99"/>
    <mergeCell ref="BE125:BJ125"/>
    <mergeCell ref="BE123:BJ123"/>
    <mergeCell ref="AX100:BA100"/>
    <mergeCell ref="AX94:BA94"/>
    <mergeCell ref="C96:BJ96"/>
    <mergeCell ref="AO97:AS97"/>
    <mergeCell ref="BF103:BJ103"/>
    <mergeCell ref="U99:W99"/>
    <mergeCell ref="AK109:AN109"/>
    <mergeCell ref="R123:V123"/>
    <mergeCell ref="R122:V122"/>
    <mergeCell ref="AT109:AW109"/>
    <mergeCell ref="AO109:AS109"/>
    <mergeCell ref="AY114:BC114"/>
    <mergeCell ref="AT94:AW94"/>
    <mergeCell ref="C104:T104"/>
    <mergeCell ref="AK102:AN102"/>
    <mergeCell ref="AA104:AE104"/>
    <mergeCell ref="X105:Z106"/>
    <mergeCell ref="C108:T108"/>
    <mergeCell ref="P123:Q123"/>
    <mergeCell ref="Z124:AI124"/>
    <mergeCell ref="AX107:BA107"/>
    <mergeCell ref="X111:Z111"/>
    <mergeCell ref="BB107:BE107"/>
    <mergeCell ref="AO107:AS107"/>
    <mergeCell ref="AF111:AJ111"/>
    <mergeCell ref="AT110:AW110"/>
    <mergeCell ref="U103:W103"/>
    <mergeCell ref="AF103:AJ103"/>
    <mergeCell ref="AF104:AJ104"/>
    <mergeCell ref="U104:W104"/>
    <mergeCell ref="BB92:BE92"/>
    <mergeCell ref="AK92:AN92"/>
    <mergeCell ref="BB102:BE102"/>
    <mergeCell ref="AO103:AS103"/>
    <mergeCell ref="AK103:AN103"/>
    <mergeCell ref="AO101:AS101"/>
    <mergeCell ref="AO102:AS102"/>
    <mergeCell ref="AT102:AW102"/>
    <mergeCell ref="BF93:BJ93"/>
    <mergeCell ref="BB93:BE93"/>
    <mergeCell ref="BB94:BE94"/>
    <mergeCell ref="BB99:BE99"/>
    <mergeCell ref="BB98:BE98"/>
    <mergeCell ref="BF101:BJ101"/>
    <mergeCell ref="BF100:BJ100"/>
    <mergeCell ref="BF95:BJ95"/>
    <mergeCell ref="AT101:AW101"/>
    <mergeCell ref="BF102:BJ102"/>
    <mergeCell ref="BB101:BE101"/>
    <mergeCell ref="AX101:BA101"/>
    <mergeCell ref="BF99:BJ99"/>
    <mergeCell ref="AX95:BA95"/>
    <mergeCell ref="AT97:AW97"/>
    <mergeCell ref="AT95:AW95"/>
    <mergeCell ref="AK94:AN94"/>
    <mergeCell ref="AK93:AN93"/>
    <mergeCell ref="AK95:AN95"/>
    <mergeCell ref="BA126:BD126"/>
    <mergeCell ref="AX111:BA111"/>
    <mergeCell ref="AO110:AS110"/>
    <mergeCell ref="AO111:AS111"/>
    <mergeCell ref="AS114:AX114"/>
    <mergeCell ref="BE127:BJ127"/>
    <mergeCell ref="AW120:AZ120"/>
    <mergeCell ref="BB108:BE108"/>
    <mergeCell ref="BF110:BJ110"/>
    <mergeCell ref="BB110:BE110"/>
    <mergeCell ref="AS122:AV122"/>
    <mergeCell ref="AY115:BC115"/>
    <mergeCell ref="AS116:AX116"/>
    <mergeCell ref="AS121:AV121"/>
    <mergeCell ref="BD115:BJ115"/>
    <mergeCell ref="BE121:BJ121"/>
    <mergeCell ref="BA121:BD121"/>
    <mergeCell ref="BD114:BJ114"/>
    <mergeCell ref="BF111:BJ111"/>
    <mergeCell ref="BF108:BJ108"/>
    <mergeCell ref="BF109:BJ109"/>
    <mergeCell ref="AX108:BA108"/>
    <mergeCell ref="BB111:BE111"/>
    <mergeCell ref="AS124:AV124"/>
    <mergeCell ref="AN124:AR124"/>
    <mergeCell ref="AW124:AZ124"/>
    <mergeCell ref="AN123:AR123"/>
    <mergeCell ref="AS120:AV120"/>
    <mergeCell ref="AX110:BA110"/>
    <mergeCell ref="AM115:AR115"/>
    <mergeCell ref="P118:AW118"/>
    <mergeCell ref="AX109:BA109"/>
    <mergeCell ref="AS128:AV128"/>
    <mergeCell ref="AX87:BA87"/>
    <mergeCell ref="AX84:BA84"/>
    <mergeCell ref="AK98:AN98"/>
    <mergeCell ref="BF107:BJ107"/>
    <mergeCell ref="BF105:BJ106"/>
    <mergeCell ref="BB105:BE106"/>
    <mergeCell ref="AA106:AE106"/>
    <mergeCell ref="AO105:AS106"/>
    <mergeCell ref="AX105:BA106"/>
    <mergeCell ref="AX99:BA99"/>
    <mergeCell ref="AT100:AW100"/>
    <mergeCell ref="BF104:BJ104"/>
    <mergeCell ref="BF98:BJ98"/>
    <mergeCell ref="BB83:BE83"/>
    <mergeCell ref="BB84:BE84"/>
    <mergeCell ref="AO84:AS84"/>
    <mergeCell ref="AO86:AS86"/>
    <mergeCell ref="AK99:AN99"/>
    <mergeCell ref="AX92:BA92"/>
    <mergeCell ref="AT92:AW92"/>
    <mergeCell ref="AX89:BA89"/>
    <mergeCell ref="AT93:AW93"/>
    <mergeCell ref="AO93:AS93"/>
    <mergeCell ref="AK105:AN106"/>
    <mergeCell ref="BF91:BJ91"/>
    <mergeCell ref="AO104:AS104"/>
    <mergeCell ref="AK104:AN104"/>
    <mergeCell ref="BF90:BJ90"/>
    <mergeCell ref="BF89:BJ89"/>
    <mergeCell ref="AO89:AS89"/>
    <mergeCell ref="BB95:BE95"/>
    <mergeCell ref="AO91:AS91"/>
    <mergeCell ref="AT91:AW91"/>
    <mergeCell ref="AO92:AS92"/>
    <mergeCell ref="AO98:AS98"/>
    <mergeCell ref="AO95:AS95"/>
    <mergeCell ref="AO94:AS94"/>
    <mergeCell ref="BF58:BJ58"/>
    <mergeCell ref="BF54:BJ54"/>
    <mergeCell ref="BF55:BJ55"/>
    <mergeCell ref="C31:BJ31"/>
    <mergeCell ref="BB40:BE40"/>
    <mergeCell ref="AC39:AJ39"/>
    <mergeCell ref="F56:T56"/>
    <mergeCell ref="C57:T57"/>
    <mergeCell ref="AV37:BA37"/>
    <mergeCell ref="AF47:AN48"/>
    <mergeCell ref="C89:T89"/>
    <mergeCell ref="AV36:BA36"/>
    <mergeCell ref="U69:W69"/>
    <mergeCell ref="X69:Z69"/>
    <mergeCell ref="AF67:AJ67"/>
    <mergeCell ref="AA67:AE67"/>
    <mergeCell ref="AA66:AE66"/>
    <mergeCell ref="AA74:AE74"/>
    <mergeCell ref="I71:T71"/>
    <mergeCell ref="F70:T70"/>
    <mergeCell ref="U56:W56"/>
    <mergeCell ref="X58:Z58"/>
    <mergeCell ref="AX83:BA83"/>
    <mergeCell ref="AO88:AS88"/>
    <mergeCell ref="AX88:BA88"/>
    <mergeCell ref="BF74:BJ74"/>
    <mergeCell ref="C59:T59"/>
    <mergeCell ref="BF59:BJ59"/>
    <mergeCell ref="AT59:AW59"/>
    <mergeCell ref="AX58:BA58"/>
    <mergeCell ref="AF70:AJ70"/>
    <mergeCell ref="AX73:BA73"/>
    <mergeCell ref="U67:W67"/>
    <mergeCell ref="U70:W70"/>
    <mergeCell ref="U73:W73"/>
    <mergeCell ref="U71:W72"/>
    <mergeCell ref="AX61:BA65"/>
    <mergeCell ref="BB61:BE65"/>
    <mergeCell ref="BF61:BJ65"/>
    <mergeCell ref="AO58:AS58"/>
    <mergeCell ref="BB58:BE58"/>
    <mergeCell ref="AK73:AN73"/>
    <mergeCell ref="X73:Z73"/>
    <mergeCell ref="C74:T74"/>
    <mergeCell ref="I73:T73"/>
    <mergeCell ref="I72:T72"/>
    <mergeCell ref="AX49:BA49"/>
    <mergeCell ref="BB41:BE41"/>
    <mergeCell ref="AX51:BA51"/>
    <mergeCell ref="BF47:BJ49"/>
    <mergeCell ref="AA54:AE54"/>
    <mergeCell ref="AX56:BA56"/>
    <mergeCell ref="AA59:AE59"/>
    <mergeCell ref="AF58:AJ58"/>
    <mergeCell ref="AF59:AJ59"/>
    <mergeCell ref="AK58:AN58"/>
    <mergeCell ref="BB55:BE55"/>
    <mergeCell ref="AX59:BA59"/>
    <mergeCell ref="AT58:AW58"/>
    <mergeCell ref="BB57:BE57"/>
    <mergeCell ref="AO59:AS59"/>
    <mergeCell ref="BB59:BE59"/>
    <mergeCell ref="AT57:AW57"/>
    <mergeCell ref="AX57:BA57"/>
    <mergeCell ref="AK59:AN59"/>
    <mergeCell ref="AA56:AE56"/>
    <mergeCell ref="BF52:BJ52"/>
    <mergeCell ref="AO47:AS49"/>
    <mergeCell ref="BF51:BJ51"/>
    <mergeCell ref="BF66:BJ66"/>
    <mergeCell ref="BF69:BJ69"/>
    <mergeCell ref="BF68:BJ68"/>
    <mergeCell ref="BB67:BE67"/>
    <mergeCell ref="BF67:BJ67"/>
    <mergeCell ref="BB71:BE72"/>
    <mergeCell ref="C100:T100"/>
    <mergeCell ref="AX90:BA90"/>
    <mergeCell ref="X89:Z89"/>
    <mergeCell ref="AT89:AW89"/>
    <mergeCell ref="BB89:BE89"/>
    <mergeCell ref="AX91:BA91"/>
    <mergeCell ref="U91:W91"/>
    <mergeCell ref="U94:W94"/>
    <mergeCell ref="X92:Z92"/>
    <mergeCell ref="C88:T88"/>
    <mergeCell ref="U88:W88"/>
    <mergeCell ref="AA73:AE73"/>
    <mergeCell ref="AO66:AS66"/>
    <mergeCell ref="AX69:BA69"/>
    <mergeCell ref="AF77:AJ77"/>
    <mergeCell ref="BB74:BE74"/>
    <mergeCell ref="C92:T92"/>
    <mergeCell ref="AA92:AE92"/>
    <mergeCell ref="X93:Z93"/>
    <mergeCell ref="X98:Z98"/>
    <mergeCell ref="AA93:AE93"/>
    <mergeCell ref="AA95:AE95"/>
    <mergeCell ref="X94:Z94"/>
    <mergeCell ref="BB97:BE97"/>
    <mergeCell ref="C93:T93"/>
    <mergeCell ref="AT88:AW88"/>
    <mergeCell ref="AT90:AW90"/>
    <mergeCell ref="AA90:AE90"/>
    <mergeCell ref="X90:Z90"/>
    <mergeCell ref="BB85:BE85"/>
    <mergeCell ref="BB87:BE87"/>
    <mergeCell ref="X84:Z84"/>
    <mergeCell ref="C99:T99"/>
    <mergeCell ref="U111:W111"/>
    <mergeCell ref="U107:W107"/>
    <mergeCell ref="C103:T103"/>
    <mergeCell ref="U102:W102"/>
    <mergeCell ref="BB88:BE88"/>
    <mergeCell ref="AX86:BA86"/>
    <mergeCell ref="AT84:AW84"/>
    <mergeCell ref="AT52:AW52"/>
    <mergeCell ref="AA50:AE50"/>
    <mergeCell ref="C90:T90"/>
    <mergeCell ref="BB103:BE103"/>
    <mergeCell ref="U93:W93"/>
    <mergeCell ref="AK89:AN89"/>
    <mergeCell ref="AK100:AN100"/>
    <mergeCell ref="AF101:AJ101"/>
    <mergeCell ref="AX97:BA97"/>
    <mergeCell ref="AT98:AW98"/>
    <mergeCell ref="C97:T97"/>
    <mergeCell ref="X103:Z103"/>
    <mergeCell ref="AT87:AW87"/>
    <mergeCell ref="AO85:AS85"/>
    <mergeCell ref="X102:Z102"/>
    <mergeCell ref="AA102:AE102"/>
    <mergeCell ref="AO90:AS90"/>
    <mergeCell ref="AX98:BA98"/>
    <mergeCell ref="AA51:AE51"/>
    <mergeCell ref="C58:T58"/>
    <mergeCell ref="AA57:AE57"/>
    <mergeCell ref="AF57:AJ57"/>
    <mergeCell ref="AK56:AN56"/>
    <mergeCell ref="AO57:AS57"/>
    <mergeCell ref="BF41:BJ41"/>
    <mergeCell ref="BB49:BE49"/>
    <mergeCell ref="AF51:AJ51"/>
    <mergeCell ref="BB38:BE38"/>
    <mergeCell ref="AO87:AS87"/>
    <mergeCell ref="BM33:BR33"/>
    <mergeCell ref="R34:W36"/>
    <mergeCell ref="AC34:AJ34"/>
    <mergeCell ref="BM34:BR34"/>
    <mergeCell ref="BM35:BR35"/>
    <mergeCell ref="BK34:BK35"/>
    <mergeCell ref="AK35:AO36"/>
    <mergeCell ref="BF36:BJ36"/>
    <mergeCell ref="BB36:BE36"/>
    <mergeCell ref="BB35:BE35"/>
    <mergeCell ref="U55:W55"/>
    <mergeCell ref="AV41:BA41"/>
    <mergeCell ref="X80:BK80"/>
    <mergeCell ref="BF70:BJ70"/>
    <mergeCell ref="BF53:BJ53"/>
    <mergeCell ref="AT56:AW56"/>
    <mergeCell ref="BF57:BJ57"/>
    <mergeCell ref="AO54:AS54"/>
    <mergeCell ref="BF56:BJ56"/>
    <mergeCell ref="BF37:BJ37"/>
    <mergeCell ref="AK39:AO39"/>
    <mergeCell ref="AK74:AN74"/>
    <mergeCell ref="AF74:AJ74"/>
    <mergeCell ref="AF69:AJ69"/>
    <mergeCell ref="AF73:AJ73"/>
    <mergeCell ref="AK69:AN69"/>
    <mergeCell ref="C60:T60"/>
    <mergeCell ref="BF39:BJ39"/>
    <mergeCell ref="AP39:AU39"/>
    <mergeCell ref="X39:AB40"/>
    <mergeCell ref="C44:BJ44"/>
    <mergeCell ref="AA47:AE49"/>
    <mergeCell ref="AK49:AN49"/>
    <mergeCell ref="D42:W42"/>
    <mergeCell ref="R41:W41"/>
    <mergeCell ref="L1:AZ1"/>
    <mergeCell ref="L3:AZ3"/>
    <mergeCell ref="F5:BF5"/>
    <mergeCell ref="F6:BF6"/>
    <mergeCell ref="AK16:AR16"/>
    <mergeCell ref="C24:BJ24"/>
    <mergeCell ref="F7:BE7"/>
    <mergeCell ref="F8:BF8"/>
    <mergeCell ref="C29:I29"/>
    <mergeCell ref="M10:AZ10"/>
    <mergeCell ref="J26:BJ26"/>
    <mergeCell ref="J27:W27"/>
    <mergeCell ref="AC35:AJ35"/>
    <mergeCell ref="C39:J39"/>
    <mergeCell ref="AP40:AU40"/>
    <mergeCell ref="AC40:AJ40"/>
    <mergeCell ref="AV39:BA39"/>
    <mergeCell ref="P34:Q34"/>
    <mergeCell ref="AT47:AW49"/>
    <mergeCell ref="C30:I30"/>
    <mergeCell ref="AO29:BI29"/>
    <mergeCell ref="P41:Q41"/>
    <mergeCell ref="AK41:AO41"/>
    <mergeCell ref="X46:BK46"/>
    <mergeCell ref="J30:W30"/>
    <mergeCell ref="X30:AN30"/>
    <mergeCell ref="J29:W29"/>
    <mergeCell ref="BF40:BJ40"/>
    <mergeCell ref="AF33:BJ33"/>
    <mergeCell ref="C40:J40"/>
    <mergeCell ref="C38:F38"/>
    <mergeCell ref="AK38:AO38"/>
    <mergeCell ref="BB39:BE39"/>
    <mergeCell ref="AK17:AR17"/>
    <mergeCell ref="C25:BJ25"/>
    <mergeCell ref="M11:AZ11"/>
    <mergeCell ref="C15:AJ15"/>
    <mergeCell ref="X28:AN28"/>
    <mergeCell ref="C26:I28"/>
    <mergeCell ref="AK15:AR15"/>
    <mergeCell ref="J28:W28"/>
    <mergeCell ref="AY16:BD16"/>
    <mergeCell ref="X29:AN29"/>
    <mergeCell ref="AK34:AU34"/>
    <mergeCell ref="AX17:BF17"/>
    <mergeCell ref="AX19:BF19"/>
    <mergeCell ref="AY21:BF21"/>
    <mergeCell ref="M12:AZ12"/>
    <mergeCell ref="AY20:BD20"/>
    <mergeCell ref="X38:AB38"/>
    <mergeCell ref="X37:AB37"/>
    <mergeCell ref="P37:Q37"/>
    <mergeCell ref="BF35:BJ35"/>
    <mergeCell ref="BB37:BE37"/>
    <mergeCell ref="BB34:BJ34"/>
    <mergeCell ref="M13:AZ13"/>
    <mergeCell ref="AV34:BA34"/>
    <mergeCell ref="AK18:AR18"/>
    <mergeCell ref="X27:AN27"/>
    <mergeCell ref="X34:AB36"/>
    <mergeCell ref="AV38:BA38"/>
    <mergeCell ref="P38:Q38"/>
    <mergeCell ref="R38:W38"/>
    <mergeCell ref="AC37:AJ37"/>
    <mergeCell ref="AO30:BI30"/>
    <mergeCell ref="R37:W37"/>
    <mergeCell ref="BB52:BE52"/>
    <mergeCell ref="AX52:BA52"/>
    <mergeCell ref="AK37:AO37"/>
    <mergeCell ref="AF49:AJ49"/>
    <mergeCell ref="AK52:AN52"/>
    <mergeCell ref="AK40:AO40"/>
    <mergeCell ref="AX47:BE48"/>
    <mergeCell ref="AK51:AN51"/>
    <mergeCell ref="Y42:AJ42"/>
    <mergeCell ref="AP38:AU38"/>
    <mergeCell ref="BF50:BJ50"/>
    <mergeCell ref="AT50:AW50"/>
    <mergeCell ref="AP35:AU36"/>
    <mergeCell ref="AV35:BA35"/>
    <mergeCell ref="AW45:BJ45"/>
    <mergeCell ref="AP37:AU37"/>
    <mergeCell ref="BF38:BJ38"/>
    <mergeCell ref="BB50:BE50"/>
    <mergeCell ref="BB51:BE51"/>
    <mergeCell ref="AX50:BA50"/>
    <mergeCell ref="AC36:AJ36"/>
    <mergeCell ref="AC41:AJ41"/>
    <mergeCell ref="A46:A49"/>
    <mergeCell ref="B46:B49"/>
    <mergeCell ref="C46:T49"/>
    <mergeCell ref="X47:Z49"/>
    <mergeCell ref="U46:W49"/>
    <mergeCell ref="U50:W50"/>
    <mergeCell ref="X50:Z50"/>
    <mergeCell ref="X52:Z52"/>
    <mergeCell ref="U51:W51"/>
    <mergeCell ref="U52:W52"/>
    <mergeCell ref="X41:AB41"/>
    <mergeCell ref="AO51:AS51"/>
    <mergeCell ref="AO53:AS53"/>
    <mergeCell ref="AA52:AE52"/>
    <mergeCell ref="AO50:AS50"/>
    <mergeCell ref="X53:Z53"/>
    <mergeCell ref="AK53:AN53"/>
    <mergeCell ref="AK42:AS42"/>
    <mergeCell ref="AF52:AJ52"/>
    <mergeCell ref="C52:T52"/>
    <mergeCell ref="C51:T51"/>
    <mergeCell ref="AO52:AS52"/>
    <mergeCell ref="X51:Z51"/>
    <mergeCell ref="C50:T50"/>
    <mergeCell ref="AP41:AU41"/>
    <mergeCell ref="AK50:AN50"/>
    <mergeCell ref="AT51:AW51"/>
    <mergeCell ref="AF50:AJ50"/>
    <mergeCell ref="C41:O41"/>
    <mergeCell ref="P35:Q36"/>
    <mergeCell ref="P39:Q39"/>
    <mergeCell ref="P40:Q40"/>
    <mergeCell ref="R39:W40"/>
    <mergeCell ref="AC38:AJ38"/>
    <mergeCell ref="AX55:BA55"/>
    <mergeCell ref="AX53:BA53"/>
    <mergeCell ref="BB54:BE54"/>
    <mergeCell ref="AX54:BA54"/>
    <mergeCell ref="AT55:AW55"/>
    <mergeCell ref="C54:T54"/>
    <mergeCell ref="C53:T53"/>
    <mergeCell ref="U53:W53"/>
    <mergeCell ref="U54:W54"/>
    <mergeCell ref="AF53:AJ53"/>
    <mergeCell ref="BB53:BE53"/>
    <mergeCell ref="AT53:AW53"/>
    <mergeCell ref="AT54:AW54"/>
    <mergeCell ref="AA53:AE53"/>
    <mergeCell ref="AO55:AS55"/>
    <mergeCell ref="X54:Z54"/>
    <mergeCell ref="AF55:AJ55"/>
    <mergeCell ref="C55:T55"/>
    <mergeCell ref="X55:Z55"/>
    <mergeCell ref="AK55:AN55"/>
    <mergeCell ref="AA55:AE55"/>
    <mergeCell ref="AV40:BA40"/>
    <mergeCell ref="X57:Z57"/>
    <mergeCell ref="AK54:AN54"/>
    <mergeCell ref="AF54:AJ54"/>
    <mergeCell ref="BB56:BE56"/>
    <mergeCell ref="AO56:AS56"/>
    <mergeCell ref="U61:W65"/>
    <mergeCell ref="AF60:AJ60"/>
    <mergeCell ref="AA61:AE61"/>
    <mergeCell ref="AA60:AE60"/>
    <mergeCell ref="U59:W59"/>
    <mergeCell ref="AA58:AE58"/>
    <mergeCell ref="U58:W58"/>
    <mergeCell ref="U57:W57"/>
    <mergeCell ref="AK68:AN68"/>
    <mergeCell ref="U68:W68"/>
    <mergeCell ref="AK70:AN70"/>
    <mergeCell ref="X70:Z70"/>
    <mergeCell ref="X66:Z66"/>
    <mergeCell ref="AF66:AJ66"/>
    <mergeCell ref="AA68:AE68"/>
    <mergeCell ref="X56:Z56"/>
    <mergeCell ref="AK57:AN57"/>
    <mergeCell ref="U66:W66"/>
    <mergeCell ref="AX60:BA60"/>
    <mergeCell ref="AT66:AW66"/>
    <mergeCell ref="AT61:AW65"/>
    <mergeCell ref="AO60:AS60"/>
    <mergeCell ref="AK60:AN60"/>
    <mergeCell ref="U74:W74"/>
    <mergeCell ref="AA69:AE69"/>
    <mergeCell ref="X59:Z59"/>
    <mergeCell ref="AF56:AJ56"/>
    <mergeCell ref="U60:W60"/>
    <mergeCell ref="X61:Z65"/>
    <mergeCell ref="AF61:AJ65"/>
    <mergeCell ref="AK61:AN65"/>
    <mergeCell ref="BF60:BJ60"/>
    <mergeCell ref="BB66:BE66"/>
    <mergeCell ref="BB73:BE73"/>
    <mergeCell ref="D62:T62"/>
    <mergeCell ref="F69:N69"/>
    <mergeCell ref="C67:T67"/>
    <mergeCell ref="D65:T65"/>
    <mergeCell ref="D63:T63"/>
    <mergeCell ref="D64:T64"/>
    <mergeCell ref="F68:K68"/>
    <mergeCell ref="BB60:BE60"/>
    <mergeCell ref="AT60:AW60"/>
    <mergeCell ref="AK67:AN67"/>
    <mergeCell ref="BB69:BE69"/>
    <mergeCell ref="BB68:BE68"/>
    <mergeCell ref="X67:Z67"/>
    <mergeCell ref="AX66:BA66"/>
    <mergeCell ref="X60:Z60"/>
    <mergeCell ref="AX68:BA68"/>
    <mergeCell ref="AF68:AJ68"/>
    <mergeCell ref="D66:T66"/>
    <mergeCell ref="AK66:AN66"/>
    <mergeCell ref="AO61:AS65"/>
    <mergeCell ref="X68:Z68"/>
    <mergeCell ref="BF78:BJ78"/>
    <mergeCell ref="BB78:BE78"/>
    <mergeCell ref="BB77:BE77"/>
    <mergeCell ref="BB76:BE76"/>
    <mergeCell ref="BB75:BE75"/>
    <mergeCell ref="BF76:BJ76"/>
    <mergeCell ref="AO67:AS67"/>
    <mergeCell ref="AX67:BA67"/>
    <mergeCell ref="AT67:AW67"/>
    <mergeCell ref="AT70:AW70"/>
    <mergeCell ref="AO76:AS76"/>
    <mergeCell ref="AT75:AW75"/>
    <mergeCell ref="AO68:AS68"/>
    <mergeCell ref="AT68:AW68"/>
    <mergeCell ref="AO70:AS70"/>
    <mergeCell ref="AT69:AW69"/>
    <mergeCell ref="BF73:BJ73"/>
    <mergeCell ref="AO73:AS73"/>
    <mergeCell ref="AO74:AS74"/>
    <mergeCell ref="BF77:BJ77"/>
    <mergeCell ref="AT73:AW73"/>
    <mergeCell ref="AX70:BA70"/>
    <mergeCell ref="BF75:BJ75"/>
    <mergeCell ref="BF71:BJ72"/>
    <mergeCell ref="BB70:BE70"/>
    <mergeCell ref="AO69:AS69"/>
    <mergeCell ref="AX77:BA77"/>
    <mergeCell ref="AO77:AS77"/>
    <mergeCell ref="AF76:AJ76"/>
    <mergeCell ref="AX76:BA76"/>
    <mergeCell ref="AT76:AW76"/>
    <mergeCell ref="AK78:AN78"/>
    <mergeCell ref="AT78:AW78"/>
    <mergeCell ref="AX78:BA78"/>
    <mergeCell ref="AO78:AS78"/>
    <mergeCell ref="AF78:AJ78"/>
    <mergeCell ref="AT77:AW77"/>
    <mergeCell ref="C85:T85"/>
    <mergeCell ref="C86:T86"/>
    <mergeCell ref="X76:Z76"/>
    <mergeCell ref="X77:Z77"/>
    <mergeCell ref="C80:T83"/>
    <mergeCell ref="C78:T78"/>
    <mergeCell ref="C77:T77"/>
    <mergeCell ref="C84:T84"/>
    <mergeCell ref="AK77:AN77"/>
    <mergeCell ref="AK84:AN84"/>
    <mergeCell ref="AX85:BA85"/>
    <mergeCell ref="U86:W86"/>
    <mergeCell ref="AA81:AE83"/>
    <mergeCell ref="X85:Z85"/>
    <mergeCell ref="U85:W85"/>
    <mergeCell ref="U80:W83"/>
    <mergeCell ref="AF81:AN82"/>
    <mergeCell ref="AK86:AN86"/>
    <mergeCell ref="AA86:AE86"/>
    <mergeCell ref="AK76:AN76"/>
    <mergeCell ref="X74:Z74"/>
    <mergeCell ref="X87:Z87"/>
    <mergeCell ref="AF85:AJ85"/>
    <mergeCell ref="BF81:BJ83"/>
    <mergeCell ref="X81:Z83"/>
    <mergeCell ref="U84:W84"/>
    <mergeCell ref="AO75:AS75"/>
    <mergeCell ref="AX75:BA75"/>
    <mergeCell ref="U77:W78"/>
    <mergeCell ref="AA78:AE78"/>
    <mergeCell ref="AF83:AJ83"/>
    <mergeCell ref="X78:Z78"/>
    <mergeCell ref="AK85:AN85"/>
    <mergeCell ref="AA77:AE77"/>
    <mergeCell ref="C79:BJ79"/>
    <mergeCell ref="C87:T87"/>
    <mergeCell ref="AA85:AE85"/>
    <mergeCell ref="BF86:BJ86"/>
    <mergeCell ref="AA84:AE84"/>
    <mergeCell ref="AF84:AJ84"/>
    <mergeCell ref="AF87:AJ87"/>
    <mergeCell ref="AK87:AN87"/>
    <mergeCell ref="AK75:AN75"/>
    <mergeCell ref="BF87:BJ87"/>
    <mergeCell ref="AX81:BE82"/>
    <mergeCell ref="AT74:AW74"/>
    <mergeCell ref="AX74:BA74"/>
    <mergeCell ref="AO81:AS83"/>
    <mergeCell ref="E75:N75"/>
    <mergeCell ref="E76:T76"/>
    <mergeCell ref="AA87:AE87"/>
    <mergeCell ref="U87:W87"/>
    <mergeCell ref="U90:W90"/>
    <mergeCell ref="U89:W89"/>
    <mergeCell ref="U97:W97"/>
    <mergeCell ref="AF95:AJ95"/>
    <mergeCell ref="X75:Z75"/>
    <mergeCell ref="AA76:AE76"/>
    <mergeCell ref="U76:W76"/>
    <mergeCell ref="AA75:AE75"/>
    <mergeCell ref="U75:W75"/>
    <mergeCell ref="X97:Z97"/>
    <mergeCell ref="X91:Z91"/>
    <mergeCell ref="U98:W98"/>
    <mergeCell ref="C102:T102"/>
    <mergeCell ref="C101:T101"/>
    <mergeCell ref="U100:W100"/>
    <mergeCell ref="U105:W106"/>
    <mergeCell ref="AT105:AW106"/>
    <mergeCell ref="AF75:AJ75"/>
    <mergeCell ref="AF98:AJ98"/>
    <mergeCell ref="AK97:AN97"/>
    <mergeCell ref="AF93:AJ93"/>
    <mergeCell ref="AA94:AE94"/>
    <mergeCell ref="AA89:AE89"/>
    <mergeCell ref="AF89:AJ89"/>
    <mergeCell ref="AF94:AJ94"/>
    <mergeCell ref="AA97:AE97"/>
    <mergeCell ref="AF97:AJ97"/>
    <mergeCell ref="AF90:AJ90"/>
    <mergeCell ref="AK90:AN90"/>
    <mergeCell ref="AK88:AN88"/>
    <mergeCell ref="AF88:AJ88"/>
    <mergeCell ref="AA88:AE88"/>
    <mergeCell ref="AK108:AN108"/>
    <mergeCell ref="AK101:AN101"/>
    <mergeCell ref="BE119:BJ120"/>
    <mergeCell ref="BA119:BD120"/>
    <mergeCell ref="C111:T111"/>
    <mergeCell ref="AK111:AN111"/>
    <mergeCell ref="AK117:AM117"/>
    <mergeCell ref="W116:AF116"/>
    <mergeCell ref="U116:V116"/>
    <mergeCell ref="AG116:AL116"/>
    <mergeCell ref="W113:BJ113"/>
    <mergeCell ref="AT111:AW111"/>
    <mergeCell ref="AK110:AN110"/>
    <mergeCell ref="X110:Z110"/>
    <mergeCell ref="AA109:AE109"/>
    <mergeCell ref="AA110:AE110"/>
    <mergeCell ref="AF110:AJ110"/>
    <mergeCell ref="AF109:AJ109"/>
    <mergeCell ref="AS115:AX115"/>
    <mergeCell ref="AS119:AZ119"/>
    <mergeCell ref="U110:W110"/>
    <mergeCell ref="C112:X112"/>
    <mergeCell ref="U115:V115"/>
    <mergeCell ref="W115:AF115"/>
    <mergeCell ref="AF105:AJ106"/>
    <mergeCell ref="AJ120:AM120"/>
    <mergeCell ref="F107:T107"/>
    <mergeCell ref="AW121:AZ121"/>
    <mergeCell ref="C121:O121"/>
    <mergeCell ref="AJ122:AM122"/>
    <mergeCell ref="AN122:AR122"/>
    <mergeCell ref="AJ121:AM121"/>
    <mergeCell ref="Z121:AI121"/>
    <mergeCell ref="C91:T91"/>
    <mergeCell ref="AF91:AJ91"/>
    <mergeCell ref="C98:T98"/>
    <mergeCell ref="U92:W92"/>
    <mergeCell ref="C94:T94"/>
    <mergeCell ref="C95:T95"/>
    <mergeCell ref="U95:W95"/>
    <mergeCell ref="X99:Z99"/>
    <mergeCell ref="X100:Z100"/>
    <mergeCell ref="AA100:AE100"/>
    <mergeCell ref="AF99:AJ99"/>
    <mergeCell ref="AA99:AE99"/>
    <mergeCell ref="AF100:AJ100"/>
    <mergeCell ref="AA108:AE108"/>
    <mergeCell ref="AF102:AJ102"/>
    <mergeCell ref="U101:W101"/>
    <mergeCell ref="AT104:AW104"/>
    <mergeCell ref="D106:T106"/>
    <mergeCell ref="C105:T105"/>
    <mergeCell ref="AT107:AW107"/>
    <mergeCell ref="AF108:AJ108"/>
    <mergeCell ref="AF107:AJ107"/>
    <mergeCell ref="AO108:AS108"/>
    <mergeCell ref="AT108:AW108"/>
    <mergeCell ref="AK107:AN107"/>
    <mergeCell ref="U108:W108"/>
    <mergeCell ref="BA128:BD128"/>
    <mergeCell ref="BA127:BD127"/>
    <mergeCell ref="BA125:BD125"/>
    <mergeCell ref="C124:O124"/>
    <mergeCell ref="W123:Y123"/>
    <mergeCell ref="P124:Q124"/>
    <mergeCell ref="W124:Y124"/>
    <mergeCell ref="C123:O123"/>
    <mergeCell ref="C109:T109"/>
    <mergeCell ref="C110:T110"/>
    <mergeCell ref="U109:W109"/>
    <mergeCell ref="W121:Y121"/>
    <mergeCell ref="Z122:AI122"/>
    <mergeCell ref="C115:T115"/>
    <mergeCell ref="C127:O127"/>
    <mergeCell ref="P132:Q132"/>
    <mergeCell ref="P127:Q127"/>
    <mergeCell ref="P128:Q128"/>
    <mergeCell ref="AN128:AR128"/>
    <mergeCell ref="AN127:AR127"/>
    <mergeCell ref="W126:Y126"/>
    <mergeCell ref="AN125:AR125"/>
    <mergeCell ref="C122:O122"/>
    <mergeCell ref="W122:Y122"/>
    <mergeCell ref="AB117:AJ117"/>
    <mergeCell ref="AN121:AR121"/>
    <mergeCell ref="C117:Z117"/>
    <mergeCell ref="C116:T116"/>
    <mergeCell ref="Z120:AI120"/>
    <mergeCell ref="C119:O120"/>
    <mergeCell ref="AN119:AR120"/>
    <mergeCell ref="AM116:AR116"/>
    <mergeCell ref="AW135:AZ135"/>
    <mergeCell ref="AN132:AR132"/>
    <mergeCell ref="W125:Y125"/>
    <mergeCell ref="AJ125:AM125"/>
    <mergeCell ref="AW133:AZ133"/>
    <mergeCell ref="W133:Y133"/>
    <mergeCell ref="AS123:AV123"/>
    <mergeCell ref="AW123:AZ123"/>
    <mergeCell ref="P134:Q134"/>
    <mergeCell ref="C130:O131"/>
    <mergeCell ref="C128:O128"/>
    <mergeCell ref="AW125:AZ125"/>
    <mergeCell ref="AS125:AV125"/>
    <mergeCell ref="P125:Q125"/>
    <mergeCell ref="C125:O125"/>
    <mergeCell ref="R125:V125"/>
    <mergeCell ref="P126:Q126"/>
    <mergeCell ref="AN126:AR126"/>
    <mergeCell ref="R133:V133"/>
    <mergeCell ref="R128:V128"/>
    <mergeCell ref="Z135:AI135"/>
    <mergeCell ref="Z134:AI134"/>
    <mergeCell ref="Z128:AI128"/>
    <mergeCell ref="AW127:AZ127"/>
    <mergeCell ref="C126:O126"/>
    <mergeCell ref="R126:V126"/>
    <mergeCell ref="R132:V132"/>
    <mergeCell ref="AJ126:AM126"/>
    <mergeCell ref="Z131:AI131"/>
    <mergeCell ref="AS133:AV133"/>
    <mergeCell ref="AW128:AZ128"/>
    <mergeCell ref="AS131:AV131"/>
    <mergeCell ref="W139:Y139"/>
    <mergeCell ref="W132:Y132"/>
    <mergeCell ref="W130:Y131"/>
    <mergeCell ref="AS134:AV134"/>
    <mergeCell ref="AN134:AR134"/>
    <mergeCell ref="AN133:AR133"/>
    <mergeCell ref="Z133:AI133"/>
    <mergeCell ref="AJ131:AM131"/>
    <mergeCell ref="Z130:AM130"/>
    <mergeCell ref="AN135:AR135"/>
    <mergeCell ref="P130:Q131"/>
    <mergeCell ref="R130:V131"/>
    <mergeCell ref="C136:O136"/>
    <mergeCell ref="C135:O135"/>
    <mergeCell ref="P135:Q135"/>
    <mergeCell ref="C140:O140"/>
    <mergeCell ref="C132:O132"/>
    <mergeCell ref="C137:O137"/>
    <mergeCell ref="R138:V138"/>
    <mergeCell ref="P140:Q140"/>
    <mergeCell ref="AN130:AR131"/>
    <mergeCell ref="Z132:AI132"/>
    <mergeCell ref="C134:O134"/>
    <mergeCell ref="W134:Y134"/>
    <mergeCell ref="P133:Q133"/>
    <mergeCell ref="C133:O133"/>
    <mergeCell ref="W135:Y135"/>
    <mergeCell ref="P137:Q137"/>
    <mergeCell ref="AS132:AV132"/>
    <mergeCell ref="R135:V135"/>
    <mergeCell ref="R134:V134"/>
    <mergeCell ref="AS130:AZ130"/>
  </mergeCells>
  <phoneticPr fontId="0" type="noConversion"/>
  <pageMargins left="0.47244094488188981" right="0" top="0.59055118110236227" bottom="0.70866141732283472" header="0.51181102362204722" footer="0.51181102362204722"/>
  <pageSetup paperSize="9" scale="46" orientation="portrait" r:id="rId1"/>
  <headerFooter alignWithMargins="0"/>
  <rowBreaks count="3" manualBreakCount="3">
    <brk id="78" min="2" max="62" man="1"/>
    <brk id="129" min="2" max="62" man="1"/>
    <brk id="173" min="2" max="62" man="1"/>
  </rowBreaks>
  <ignoredErrors>
    <ignoredError sqref="U51:W61 U66:W70 U73:W76 U7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12</vt:i4>
      </vt:variant>
    </vt:vector>
  </HeadingPairs>
  <TitlesOfParts>
    <vt:vector size="23" baseType="lpstr">
      <vt:lpstr>р 1</vt:lpstr>
      <vt:lpstr>р 2</vt:lpstr>
      <vt:lpstr>р 2 прод </vt:lpstr>
      <vt:lpstr> справка 1</vt:lpstr>
      <vt:lpstr>р 3</vt:lpstr>
      <vt:lpstr> справка 2</vt:lpstr>
      <vt:lpstr>Форма</vt:lpstr>
      <vt:lpstr>Лист1</vt:lpstr>
      <vt:lpstr>Лист2</vt:lpstr>
      <vt:lpstr>Лист3</vt:lpstr>
      <vt:lpstr>Лист4</vt:lpstr>
      <vt:lpstr>' справка 1'!Заголовки_для_печати</vt:lpstr>
      <vt:lpstr>' справка 2'!Заголовки_для_печати</vt:lpstr>
      <vt:lpstr>'р 1'!Заголовки_для_печати</vt:lpstr>
      <vt:lpstr>'р 2'!Заголовки_для_печати</vt:lpstr>
      <vt:lpstr>'р 2 прод '!Заголовки_для_печати</vt:lpstr>
      <vt:lpstr>'р 3'!Заголовки_для_печати</vt:lpstr>
      <vt:lpstr>' справка 1'!Область_печати</vt:lpstr>
      <vt:lpstr>' справка 2'!Область_печати</vt:lpstr>
      <vt:lpstr>'р 1'!Область_печати</vt:lpstr>
      <vt:lpstr>'р 2 прод '!Область_печати</vt:lpstr>
      <vt:lpstr>'р 3'!Область_печати</vt:lpstr>
      <vt:lpstr>Форма!Область_печати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2014-01-30T04:08:06Z</cp:lastPrinted>
  <dcterms:created xsi:type="dcterms:W3CDTF">2000-04-28T04:47:32Z</dcterms:created>
  <dcterms:modified xsi:type="dcterms:W3CDTF">2014-04-24T06:10:25Z</dcterms:modified>
</cp:coreProperties>
</file>